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docs.live.net/c92d2944664c5fdd/Documentos/SECRETRARIA GENERAL CORPOCESAR/SG/03 - INFORME DE GESTION DEL COMITE DE CONCILIACION/2026/"/>
    </mc:Choice>
  </mc:AlternateContent>
  <xr:revisionPtr revIDLastSave="0" documentId="13_ncr:1_{948E874C-3FB9-43F6-837B-151CFABACA67}" xr6:coauthVersionLast="47" xr6:coauthVersionMax="47" xr10:uidLastSave="{00000000-0000-0000-0000-000000000000}"/>
  <bookViews>
    <workbookView xWindow="-120" yWindow="-120" windowWidth="20730" windowHeight="11040" tabRatio="753" firstSheet="9" activeTab="7"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CAUSA" sheetId="94" r:id="rId20"/>
    <sheet name="SUSTENTO" sheetId="89" r:id="rId21"/>
    <sheet name="SUBCAUSA" sheetId="56" r:id="rId22"/>
    <sheet name="N°MEDIDA" sheetId="57" r:id="rId23"/>
    <sheet name="MEDIDA" sheetId="58" r:id="rId24"/>
    <sheet name="OTRA MEDIDA" sheetId="59" r:id="rId25"/>
    <sheet name="EXPLICACIÓN DE LA MEDIDA" sheetId="92" r:id="rId26"/>
    <sheet name="MECANISMO" sheetId="67" r:id="rId27"/>
    <sheet name="OTRO MECANISMO" sheetId="69" r:id="rId28"/>
    <sheet name="EXPLICA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definedNames>
    <definedName name="ENTIDADES" localSheetId="19">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P9" i="78" s="1"/>
  <c r="J10" i="78"/>
  <c r="J11" i="78"/>
  <c r="J12" i="78"/>
  <c r="P12" i="78" s="1"/>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G10" i="78"/>
  <c r="P10" i="78"/>
  <c r="G11" i="78"/>
  <c r="P11" i="78"/>
  <c r="G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L9" i="82" s="1"/>
  <c r="F10" i="82"/>
  <c r="L10" i="82" s="1"/>
  <c r="F11" i="82"/>
  <c r="F12" i="82"/>
  <c r="F13" i="82"/>
  <c r="F14" i="82"/>
  <c r="L14" i="82" s="1"/>
  <c r="F15" i="82"/>
  <c r="L15" i="82" s="1"/>
  <c r="F16" i="82"/>
  <c r="L16" i="82" s="1"/>
  <c r="F17" i="82"/>
  <c r="F18" i="82"/>
  <c r="F19" i="82"/>
  <c r="L19" i="82" s="1"/>
  <c r="F20" i="82"/>
  <c r="F21" i="82"/>
  <c r="L21" i="82" s="1"/>
  <c r="F22" i="82"/>
  <c r="L22" i="82" s="1"/>
  <c r="F23" i="82"/>
  <c r="L23" i="82" s="1"/>
  <c r="F24" i="82"/>
  <c r="F25" i="82"/>
  <c r="L25" i="82" s="1"/>
  <c r="F26" i="82"/>
  <c r="L26" i="82" s="1"/>
  <c r="F27" i="82"/>
  <c r="L27" i="82" s="1"/>
  <c r="F28" i="82"/>
  <c r="L28" i="82" s="1"/>
  <c r="F29" i="82"/>
  <c r="F30" i="82"/>
  <c r="L30" i="82" s="1"/>
  <c r="F31" i="82"/>
  <c r="L31" i="82" s="1"/>
  <c r="F32" i="82"/>
  <c r="L32" i="82" s="1"/>
  <c r="F33" i="82"/>
  <c r="F34" i="82"/>
  <c r="L34" i="82" s="1"/>
  <c r="F35" i="82"/>
  <c r="L35" i="82" s="1"/>
  <c r="F36" i="82"/>
  <c r="L36" i="82" s="1"/>
  <c r="F37" i="82"/>
  <c r="L37" i="82" s="1"/>
  <c r="I17" i="82"/>
  <c r="L17" i="82"/>
  <c r="I18" i="82"/>
  <c r="L18" i="82"/>
  <c r="I19" i="82"/>
  <c r="L20" i="82"/>
  <c r="I20" i="82"/>
  <c r="I21" i="82"/>
  <c r="I22" i="82"/>
  <c r="I23" i="82"/>
  <c r="I24" i="82"/>
  <c r="L24" i="82"/>
  <c r="I25" i="82"/>
  <c r="I26" i="82"/>
  <c r="I27" i="82"/>
  <c r="I28" i="82"/>
  <c r="I29" i="82"/>
  <c r="L29" i="82"/>
  <c r="I30" i="82"/>
  <c r="I31" i="82"/>
  <c r="I32" i="82"/>
  <c r="L33" i="82"/>
  <c r="I33" i="82"/>
  <c r="I34" i="82"/>
  <c r="I35" i="82"/>
  <c r="I36" i="82"/>
  <c r="N8" i="79"/>
  <c r="N9" i="79"/>
  <c r="P9" i="79" s="1"/>
  <c r="N10" i="79"/>
  <c r="N11" i="79"/>
  <c r="N12" i="79"/>
  <c r="N13" i="79"/>
  <c r="N14" i="79"/>
  <c r="N15" i="79"/>
  <c r="N16" i="79"/>
  <c r="N17" i="79"/>
  <c r="N18" i="79"/>
  <c r="P18" i="79" s="1"/>
  <c r="N19" i="79"/>
  <c r="N20" i="79"/>
  <c r="N21" i="79"/>
  <c r="N22" i="79"/>
  <c r="P22" i="79" s="1"/>
  <c r="N23" i="79"/>
  <c r="N24" i="79"/>
  <c r="N25" i="79"/>
  <c r="N26" i="79"/>
  <c r="N27" i="79"/>
  <c r="N28" i="79"/>
  <c r="N29" i="79"/>
  <c r="N30" i="79"/>
  <c r="N31" i="79"/>
  <c r="N32" i="79"/>
  <c r="N33" i="79"/>
  <c r="N34" i="79"/>
  <c r="P34" i="79" s="1"/>
  <c r="N35" i="79"/>
  <c r="P35" i="79" s="1"/>
  <c r="N36" i="79"/>
  <c r="N37" i="79"/>
  <c r="P37" i="79" s="1"/>
  <c r="J8" i="79"/>
  <c r="J9" i="79"/>
  <c r="J10" i="79"/>
  <c r="P10" i="79" s="1"/>
  <c r="J11" i="79"/>
  <c r="P11" i="79" s="1"/>
  <c r="J12" i="79"/>
  <c r="P12" i="79" s="1"/>
  <c r="J13" i="79"/>
  <c r="J14" i="79"/>
  <c r="P14" i="79" s="1"/>
  <c r="J15" i="79"/>
  <c r="J16" i="79"/>
  <c r="J17" i="79"/>
  <c r="J18" i="79"/>
  <c r="J19" i="79"/>
  <c r="P19" i="79" s="1"/>
  <c r="J20" i="79"/>
  <c r="P20" i="79" s="1"/>
  <c r="J21" i="79"/>
  <c r="J22" i="79"/>
  <c r="J23" i="79"/>
  <c r="J24" i="79"/>
  <c r="J25" i="79"/>
  <c r="J26" i="79"/>
  <c r="P26" i="79" s="1"/>
  <c r="J27" i="79"/>
  <c r="P27" i="79" s="1"/>
  <c r="J28" i="79"/>
  <c r="P28" i="79" s="1"/>
  <c r="J29" i="79"/>
  <c r="P29" i="79" s="1"/>
  <c r="J30" i="79"/>
  <c r="J31" i="79"/>
  <c r="J32" i="79"/>
  <c r="J33" i="79"/>
  <c r="J34" i="79"/>
  <c r="J35" i="79"/>
  <c r="J36" i="79"/>
  <c r="P36" i="79" s="1"/>
  <c r="J37" i="79"/>
  <c r="G9" i="79"/>
  <c r="G10" i="79"/>
  <c r="G11" i="79"/>
  <c r="G12" i="79"/>
  <c r="G13" i="79"/>
  <c r="P13" i="79"/>
  <c r="G14" i="79"/>
  <c r="G15" i="79"/>
  <c r="G16" i="79"/>
  <c r="G17" i="79"/>
  <c r="P17" i="79"/>
  <c r="G18" i="79"/>
  <c r="G19" i="79"/>
  <c r="G20" i="79"/>
  <c r="G21" i="79"/>
  <c r="P21" i="79"/>
  <c r="G22" i="79"/>
  <c r="G23" i="79"/>
  <c r="G24" i="79"/>
  <c r="G25" i="79"/>
  <c r="G26" i="79"/>
  <c r="G27" i="79"/>
  <c r="G28" i="79"/>
  <c r="G29" i="79"/>
  <c r="G30" i="79"/>
  <c r="P30" i="79"/>
  <c r="G31" i="79"/>
  <c r="G32" i="79"/>
  <c r="G33" i="79"/>
  <c r="P33" i="79"/>
  <c r="G34" i="79"/>
  <c r="G35" i="79"/>
  <c r="G36" i="79"/>
  <c r="G37" i="79"/>
  <c r="I9" i="82"/>
  <c r="I10" i="82"/>
  <c r="I11" i="82"/>
  <c r="L12" i="82"/>
  <c r="I12" i="82"/>
  <c r="L13" i="82"/>
  <c r="I13" i="82"/>
  <c r="I14" i="82"/>
  <c r="I15" i="82"/>
  <c r="I16" i="82"/>
  <c r="I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s="1"/>
  <c r="F3" i="11"/>
  <c r="A3" i="11" s="1"/>
  <c r="E5" i="11" l="1"/>
  <c r="F4" i="11"/>
  <c r="A4" i="11" s="1"/>
  <c r="F66" i="82"/>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<sst xmlns="http://schemas.openxmlformats.org/spreadsheetml/2006/main" count="4373" uniqueCount="2240">
  <si>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</si>
  <si>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</si>
  <si>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</si>
  <si>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</si>
  <si>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</si>
  <si>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</si>
  <si>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</si>
  <si>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</si>
  <si>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</si>
  <si>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</si>
  <si>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</si>
  <si>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</si>
  <si>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</si>
  <si>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</si>
  <si>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</si>
  <si>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</si>
  <si>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</si>
  <si>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</si>
  <si>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</si>
  <si>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</si>
  <si>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</si>
  <si>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</si>
  <si>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</si>
  <si>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</si>
  <si>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</si>
  <si>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</si>
  <si>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</si>
  <si>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</si>
  <si>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</si>
  <si>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</si>
  <si>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</si>
  <si>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</si>
  <si>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</si>
  <si>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</si>
  <si>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</si>
  <si>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</si>
  <si>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</si>
  <si>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</si>
  <si>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</si>
  <si>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</si>
  <si>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</si>
  <si>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</si>
  <si>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</si>
  <si>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</si>
  <si>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</si>
  <si>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</si>
  <si>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</si>
  <si>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</si>
  <si>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</si>
  <si>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</si>
  <si>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</si>
  <si>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</si>
  <si>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</si>
  <si>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</si>
  <si>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</si>
  <si>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</si>
  <si>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</si>
  <si>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</si>
  <si>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</si>
  <si>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</si>
  <si>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</si>
  <si>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</si>
  <si>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</si>
  <si>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</si>
  <si>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</si>
  <si>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</si>
  <si>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</si>
  <si>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</si>
  <si>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</si>
  <si>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</si>
  <si>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</si>
  <si>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</si>
  <si>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</si>
  <si>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</si>
  <si>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</si>
  <si>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</si>
  <si>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</si>
  <si>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</si>
  <si>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</si>
  <si>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</si>
  <si>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</si>
  <si>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</si>
  <si>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</si>
  <si>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</si>
  <si>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</si>
  <si>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</si>
  <si>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</si>
  <si>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</si>
  <si>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</si>
  <si>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</si>
  <si>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</si>
  <si>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</si>
  <si>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</si>
  <si>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</si>
  <si>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</si>
  <si>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</si>
  <si>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</si>
  <si>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</si>
  <si>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</si>
  <si>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</si>
  <si>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</si>
  <si>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</si>
  <si>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</si>
  <si>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</si>
  <si>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</si>
  <si>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</si>
  <si>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</si>
  <si>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</si>
  <si>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</si>
  <si>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</si>
  <si>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</si>
  <si>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</si>
  <si>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</si>
  <si>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</si>
  <si>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</si>
  <si>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</si>
  <si>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</si>
  <si>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</si>
  <si>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</si>
  <si>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</si>
  <si>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</si>
  <si>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</si>
  <si>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</si>
  <si>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</si>
  <si>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</si>
  <si>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</si>
  <si>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</si>
  <si>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</si>
  <si>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</si>
  <si>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</si>
  <si>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</si>
  <si>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</si>
  <si>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</si>
  <si>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</si>
  <si>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</si>
  <si>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</si>
  <si>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</si>
  <si>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</si>
  <si>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</si>
  <si>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</si>
  <si>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</si>
  <si>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</si>
  <si>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</si>
  <si>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</si>
  <si>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</si>
  <si>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</si>
  <si>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</si>
  <si>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</si>
  <si>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</si>
  <si>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</si>
  <si>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</si>
  <si>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</si>
  <si>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</si>
  <si>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</si>
  <si>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</si>
  <si>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</si>
  <si>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</si>
  <si>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</si>
  <si>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</si>
  <si>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</si>
  <si>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</si>
  <si>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</si>
  <si>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</si>
  <si>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</si>
  <si>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</si>
  <si>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</si>
  <si>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</si>
  <si>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</si>
  <si>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</si>
  <si>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</si>
  <si>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</si>
  <si>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</si>
  <si>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</si>
  <si>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</si>
  <si>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</si>
  <si>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</si>
  <si>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</si>
  <si>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</si>
  <si>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</si>
  <si>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</si>
  <si>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</si>
  <si>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</si>
  <si>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</si>
  <si>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</si>
  <si>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</si>
  <si>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</si>
  <si>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</si>
  <si>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</si>
  <si>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</si>
  <si>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</si>
  <si>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</si>
  <si>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</si>
  <si>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</si>
  <si>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</si>
  <si>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</si>
  <si>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</si>
  <si>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</si>
  <si>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</si>
  <si>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</si>
  <si>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</si>
  <si>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</si>
  <si>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</si>
  <si>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</si>
  <si>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</si>
  <si>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</si>
  <si>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</si>
  <si>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</si>
  <si>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</si>
  <si>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</si>
  <si>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</si>
  <si>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</si>
  <si>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</si>
  <si>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</si>
  <si>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</si>
  <si>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</si>
  <si>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</si>
  <si>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</si>
  <si>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</si>
  <si>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</si>
  <si>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</si>
  <si>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</si>
  <si>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</si>
  <si>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</si>
  <si>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</si>
  <si>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</si>
  <si>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</si>
  <si>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</si>
  <si>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</si>
  <si>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</si>
  <si>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</si>
  <si>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</si>
  <si>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</si>
  <si>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</si>
  <si>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</si>
  <si>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</si>
  <si>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</si>
  <si>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</si>
  <si>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</si>
  <si>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</si>
  <si>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</si>
  <si>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</si>
  <si>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</si>
  <si>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</si>
  <si>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</si>
  <si>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</si>
  <si>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</si>
  <si>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</si>
  <si>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</si>
  <si>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</si>
  <si>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</si>
  <si>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</si>
  <si>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</si>
  <si>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</si>
  <si>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</si>
  <si>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</si>
  <si>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</si>
  <si>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</si>
  <si>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</si>
  <si>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</si>
  <si>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</si>
  <si>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</si>
  <si>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</si>
  <si>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</si>
  <si>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</si>
  <si>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</si>
  <si>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</si>
  <si>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</si>
  <si>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</si>
  <si>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</si>
  <si>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</si>
  <si>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</si>
  <si>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</si>
  <si>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</si>
  <si>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</si>
  <si>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</si>
  <si>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</si>
  <si>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</si>
  <si>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</si>
  <si>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</si>
  <si>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</si>
  <si>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</si>
  <si>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</si>
  <si>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</si>
  <si>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</si>
  <si>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</si>
  <si>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</si>
  <si>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</si>
  <si>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</si>
  <si>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</si>
  <si>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</si>
  <si>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</si>
  <si>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</si>
  <si>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</si>
  <si>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</si>
  <si>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</si>
  <si>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</si>
  <si>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</si>
  <si>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</si>
  <si>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</si>
  <si>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</si>
  <si>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</si>
  <si>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</si>
  <si>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</si>
  <si>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</si>
  <si>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</si>
  <si>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</si>
  <si>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</si>
  <si>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</si>
  <si>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</si>
  <si>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</si>
  <si>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</si>
  <si>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</si>
  <si>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</si>
  <si>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</si>
  <si>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</si>
  <si>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</si>
  <si>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</si>
  <si>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</si>
  <si>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</si>
  <si>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</si>
  <si>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</si>
  <si>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</si>
  <si>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</si>
  <si>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</si>
  <si>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</si>
  <si>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</si>
  <si>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</si>
  <si>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</si>
  <si>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</si>
  <si>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</si>
  <si>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</si>
  <si>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</si>
  <si>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</si>
  <si>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</si>
  <si>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</si>
  <si>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</si>
  <si>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</si>
  <si>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</si>
  <si>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</si>
  <si>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</si>
  <si>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</si>
  <si>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</si>
  <si>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</si>
  <si>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</si>
  <si>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</si>
  <si>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</si>
  <si>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</si>
  <si>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</si>
  <si>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</si>
  <si>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</si>
  <si>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</si>
  <si>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</si>
  <si>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</si>
  <si>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</si>
  <si>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</si>
  <si>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</si>
  <si>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</si>
  <si>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</si>
  <si>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</si>
  <si>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</si>
  <si>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</si>
  <si>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</si>
  <si>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</si>
  <si>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</si>
  <si>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</si>
  <si>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</si>
  <si>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</si>
  <si>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</si>
  <si>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</si>
  <si>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</si>
  <si>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</si>
  <si>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</si>
  <si>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</si>
  <si>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</si>
  <si>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</si>
  <si>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</si>
  <si>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</si>
  <si>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</si>
  <si>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</si>
  <si>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</si>
  <si>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</si>
  <si>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</si>
  <si>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</si>
  <si>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</si>
  <si>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</si>
  <si>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</si>
  <si>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</si>
  <si>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</si>
  <si>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</si>
  <si>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</si>
  <si>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</si>
  <si>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</si>
  <si>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</si>
  <si>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</si>
  <si>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</si>
  <si>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</si>
  <si>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</si>
  <si>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</si>
  <si>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</si>
  <si>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</si>
  <si>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</si>
  <si>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</si>
  <si>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</si>
  <si>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</si>
  <si>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</si>
  <si>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</si>
  <si>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</si>
  <si>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</si>
  <si>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</si>
  <si>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</si>
  <si>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</si>
  <si>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</si>
  <si>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</si>
  <si>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</si>
  <si>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</si>
  <si>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</si>
  <si>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</si>
  <si>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</si>
  <si>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</si>
  <si>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</si>
  <si>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</si>
  <si>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</si>
  <si>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</si>
  <si>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</si>
  <si>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</si>
  <si>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</si>
  <si>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</si>
  <si>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</si>
  <si>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</si>
  <si>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</si>
  <si>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</si>
  <si>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</si>
  <si>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</si>
  <si>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</si>
  <si>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</si>
  <si>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</si>
  <si>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</si>
  <si>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</si>
  <si>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</si>
  <si>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</si>
  <si>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</si>
  <si>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</si>
  <si>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</si>
  <si>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</si>
  <si>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</si>
  <si>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</si>
  <si>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</si>
  <si>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</si>
  <si>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</si>
  <si>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</si>
  <si>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</si>
  <si>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</si>
  <si>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</si>
  <si>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</si>
  <si>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</si>
  <si>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</si>
  <si>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</si>
  <si>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</si>
  <si>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</si>
  <si>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</si>
  <si>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</si>
  <si>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</si>
  <si>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</si>
  <si>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</si>
  <si>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</si>
  <si>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</si>
  <si>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</si>
  <si>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</si>
  <si>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</si>
  <si>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</si>
  <si>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</si>
  <si>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</si>
  <si>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</si>
  <si>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</si>
  <si>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</si>
  <si>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</si>
  <si>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</si>
  <si>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</si>
  <si>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</si>
  <si>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</si>
  <si>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</si>
  <si>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</si>
  <si>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</si>
  <si>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</si>
  <si>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</si>
  <si>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</si>
  <si>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</si>
  <si>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</si>
  <si>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</si>
  <si>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</si>
  <si>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</si>
  <si>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</si>
  <si>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</si>
  <si>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</si>
  <si>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</si>
  <si>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</si>
  <si>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</si>
  <si>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</si>
  <si>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</si>
  <si>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</si>
  <si>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</si>
  <si>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</si>
  <si>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</si>
  <si>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</si>
  <si>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</si>
  <si>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</si>
  <si>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</si>
  <si>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</si>
  <si>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</si>
  <si>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</si>
  <si>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</si>
  <si>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</si>
  <si>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</si>
  <si>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</si>
  <si>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</si>
  <si>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</si>
  <si>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</si>
  <si>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</si>
  <si>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</si>
  <si>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</si>
  <si>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</si>
  <si>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</si>
  <si>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</si>
  <si>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</si>
  <si>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</si>
  <si>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</si>
  <si>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</si>
  <si>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</si>
  <si>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</si>
  <si>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</si>
  <si>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</si>
  <si>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</si>
  <si>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</si>
  <si>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</si>
  <si>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</si>
  <si>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</si>
  <si>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</si>
  <si>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</si>
  <si>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</si>
  <si>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</si>
  <si>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</si>
  <si>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</si>
  <si>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</si>
  <si>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</si>
  <si>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</si>
  <si>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</si>
  <si>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</si>
  <si>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</si>
  <si>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</si>
  <si>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</si>
  <si>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</si>
  <si>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</si>
  <si>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</si>
  <si>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</si>
  <si>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</si>
  <si>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</si>
  <si>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</si>
  <si>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</si>
  <si>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</si>
  <si>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</si>
  <si>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</si>
  <si>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</si>
  <si>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CICLO DE LA PREVENCIÓN DEL DAÑO ANTIJURÍDICO</t>
  </si>
  <si>
    <t>LINEAMIENTOS PARA LA FORMULACIÓN, IMPLEMENTACIÓN Y SEGUIMIENTO DE LAS POLÍTICAS DE PREVENCIÓN DEL DAÑO ANTIJURÍDICO</t>
  </si>
  <si>
    <t xml:space="preserve"> FORMULACIÓN</t>
  </si>
  <si>
    <t>ACTIVIDAD</t>
  </si>
  <si>
    <t>PERÍODO</t>
  </si>
  <si>
    <t>Análisis de litigiosidad y/o riesgos.</t>
  </si>
  <si>
    <t>Implementación de la PPDA.</t>
  </si>
  <si>
    <t>PLAN DE ACCIÓN</t>
  </si>
  <si>
    <t>Ubique el cursor encima del nombre de cada columna, para ver unas breves instrucciones</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</si>
  <si>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</si>
  <si>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</si>
  <si>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</si>
  <si>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</si>
  <si>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</si>
  <si>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</si>
  <si>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</si>
  <si>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</si>
  <si>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</si>
  <si>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</si>
  <si>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</si>
  <si>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</si>
  <si>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</si>
  <si>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</si>
  <si>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</si>
  <si>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</si>
  <si>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</si>
  <si>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</si>
  <si>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</si>
  <si>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</si>
  <si>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</si>
  <si>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</si>
  <si>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</si>
  <si>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</si>
  <si>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</si>
  <si>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</si>
  <si>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</si>
  <si>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</si>
  <si>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</si>
  <si>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</si>
  <si>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</si>
  <si>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</si>
  <si>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</si>
  <si>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</si>
  <si>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</si>
  <si>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</si>
  <si>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</si>
  <si>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</si>
  <si>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</si>
  <si>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</si>
  <si>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</si>
  <si>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</si>
  <si>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</si>
  <si>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</si>
  <si>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</si>
  <si>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</si>
  <si>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</si>
  <si>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</si>
  <si>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</si>
  <si>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</si>
  <si>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</si>
  <si>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</si>
  <si>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</si>
  <si>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</si>
  <si>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</si>
  <si>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</si>
  <si>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</si>
  <si>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</si>
  <si>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</si>
  <si>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</si>
  <si>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</si>
  <si>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</si>
  <si>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</si>
  <si>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</si>
  <si>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</si>
  <si>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</si>
  <si>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</si>
  <si>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</si>
  <si>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</si>
  <si>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</si>
  <si>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</si>
  <si>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</si>
  <si>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</si>
  <si>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</si>
  <si>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</si>
  <si>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</si>
  <si>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</si>
  <si>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</si>
  <si>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</si>
  <si>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</si>
  <si>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</si>
  <si>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</si>
  <si>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</si>
  <si>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</si>
  <si>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</si>
  <si>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</si>
  <si>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</si>
  <si>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</si>
  <si>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</si>
  <si>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</si>
  <si>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CAUSA e-KOGUI</t>
  </si>
  <si>
    <t>Es la causa del litigio, conforme al listado que tiene definido el eKOGUI.</t>
  </si>
  <si>
    <t>JUSTIFICACIÓN</t>
  </si>
  <si>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</si>
  <si>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</si>
  <si>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</si>
  <si>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</si>
  <si>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</si>
  <si>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</si>
  <si>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</si>
  <si>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</si>
  <si>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</si>
  <si>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</si>
  <si>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</si>
  <si>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PERíODO DE IMPLEMENTACIÓN</t>
  </si>
  <si>
    <t>ÁREA RESPONSABLE</t>
  </si>
  <si>
    <t>DIVULGACIÓN</t>
  </si>
  <si>
    <t>INDICADOR DE GESTIÓN</t>
  </si>
  <si>
    <t>INDICADOR DE RESULTADO</t>
  </si>
  <si>
    <t>INDICADOR DE IMPACTO</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</si>
  <si>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</si>
  <si>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</si>
  <si>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</si>
  <si>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</si>
  <si>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</si>
  <si>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</si>
  <si>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</si>
  <si>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</si>
  <si>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</si>
  <si>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</si>
  <si>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</si>
  <si>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</si>
  <si>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</si>
  <si>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</si>
  <si>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</si>
  <si>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</si>
  <si>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</si>
  <si>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</si>
  <si>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</si>
  <si>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</si>
  <si>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</si>
  <si>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</si>
  <si>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</si>
  <si>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</si>
  <si>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</si>
  <si>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</si>
  <si>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</si>
  <si>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</si>
  <si>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</si>
  <si>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</si>
  <si>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</si>
  <si>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</si>
  <si>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</si>
  <si>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</si>
  <si>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</si>
  <si>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</si>
  <si>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</si>
  <si>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</si>
  <si>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</si>
  <si>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</si>
  <si>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</si>
  <si>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</si>
  <si>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</si>
  <si>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</si>
  <si>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</si>
  <si>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</si>
  <si>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</si>
  <si>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</si>
  <si>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</si>
  <si>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</si>
  <si>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</si>
  <si>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</si>
  <si>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</si>
  <si>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</si>
  <si>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</si>
  <si>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</si>
  <si>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</si>
  <si>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</si>
  <si>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</si>
  <si>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</si>
  <si>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</si>
  <si>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</si>
  <si>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</si>
  <si>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</si>
  <si>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</si>
  <si>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</si>
  <si>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</si>
  <si>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</si>
  <si>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</si>
  <si>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</si>
  <si>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</si>
  <si>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</si>
  <si>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</si>
  <si>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</si>
  <si>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</si>
  <si>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</si>
  <si>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</si>
  <si>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</si>
  <si>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</si>
  <si>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</si>
  <si>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</si>
  <si>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</si>
  <si>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</si>
  <si>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</si>
  <si>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</si>
  <si>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</si>
  <si>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</si>
  <si>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</si>
  <si>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</si>
  <si>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</si>
  <si>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</si>
  <si>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</si>
  <si>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</si>
  <si>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</si>
  <si>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</si>
  <si>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</si>
  <si>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</si>
  <si>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</si>
  <si>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</si>
  <si>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</si>
  <si>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</si>
  <si>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</si>
  <si>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</si>
  <si>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</si>
  <si>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</si>
  <si>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</si>
  <si>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</si>
  <si>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</si>
  <si>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</si>
  <si>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</si>
  <si>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</si>
  <si>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</si>
  <si>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</si>
  <si>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</si>
  <si>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</si>
  <si>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</si>
  <si>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</si>
  <si>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</si>
  <si>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</si>
  <si>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</si>
  <si>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</si>
  <si>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</si>
  <si>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</si>
  <si>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</si>
  <si>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</si>
  <si>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</si>
  <si>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</si>
  <si>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</si>
  <si>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</si>
  <si>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</si>
  <si>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</si>
  <si>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</si>
  <si>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</si>
  <si>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</si>
  <si>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</si>
  <si>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</si>
  <si>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</si>
  <si>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</si>
  <si>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</si>
  <si>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</si>
  <si>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</si>
  <si>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</si>
  <si>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</si>
  <si>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</si>
  <si>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</si>
  <si>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</si>
  <si>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</si>
  <si>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</si>
  <si>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</si>
  <si>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</si>
  <si>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</si>
  <si>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</si>
  <si>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</si>
  <si>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</si>
  <si>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</si>
  <si>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</si>
  <si>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</si>
  <si>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</si>
  <si>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</si>
  <si>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</si>
  <si>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</si>
  <si>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</si>
  <si>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</si>
  <si>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</si>
  <si>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</si>
  <si>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</si>
  <si>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</si>
  <si>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</si>
  <si>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</si>
  <si>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</si>
  <si>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</si>
  <si>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</si>
  <si>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</si>
  <si>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</si>
  <si>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</si>
  <si>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</si>
  <si>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</si>
  <si>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</si>
  <si>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</si>
  <si>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</si>
  <si>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</si>
  <si>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</si>
  <si>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</si>
  <si>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</si>
  <si>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</si>
  <si>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</si>
  <si>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</si>
  <si>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</si>
  <si>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</si>
  <si>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</si>
  <si>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</si>
  <si>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</si>
  <si>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</si>
  <si>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</si>
  <si>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</si>
  <si>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</si>
  <si>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</si>
  <si>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</si>
  <si>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</si>
  <si>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</si>
  <si>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</si>
  <si>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</si>
  <si>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</si>
  <si>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</si>
  <si>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</si>
  <si>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</si>
  <si>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</si>
  <si>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</si>
  <si>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</si>
  <si>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</si>
  <si>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</si>
  <si>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</si>
  <si>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</si>
  <si>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</si>
  <si>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</si>
  <si>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</si>
  <si>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</si>
  <si>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</si>
  <si>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</si>
  <si>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</si>
  <si>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</si>
  <si>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</si>
  <si>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</si>
  <si>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</si>
  <si>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</si>
  <si>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</si>
  <si>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</si>
  <si>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</si>
  <si>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</si>
  <si>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</si>
  <si>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</si>
  <si>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</si>
  <si>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</si>
  <si>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</si>
  <si>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</si>
  <si>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</si>
  <si>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</si>
  <si>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</si>
  <si>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</si>
  <si>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</si>
  <si>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</si>
  <si>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</si>
  <si>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</si>
  <si>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</si>
  <si>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</si>
  <si>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</si>
  <si>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</si>
  <si>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</si>
  <si>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</si>
  <si>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</si>
  <si>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</si>
  <si>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</si>
  <si>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</si>
  <si>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</si>
  <si>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</si>
  <si>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</si>
  <si>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</si>
  <si>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</si>
  <si>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</si>
  <si>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</si>
  <si>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</si>
  <si>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</si>
  <si>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</si>
  <si>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</si>
  <si>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</si>
  <si>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</si>
  <si>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</si>
  <si>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</si>
  <si>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</si>
  <si>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</si>
  <si>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</si>
  <si>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</si>
  <si>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</si>
  <si>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</si>
  <si>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</si>
  <si>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</si>
  <si>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</si>
  <si>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</si>
  <si>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</si>
  <si>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</si>
  <si>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</si>
  <si>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</si>
  <si>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</si>
  <si>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</si>
  <si>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</si>
  <si>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</si>
  <si>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</si>
  <si>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</si>
  <si>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</si>
  <si>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</si>
  <si>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</si>
  <si>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</si>
  <si>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</si>
  <si>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</si>
  <si>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</si>
  <si>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</si>
  <si>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</si>
  <si>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</si>
  <si>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</si>
  <si>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</si>
  <si>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</si>
  <si>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</si>
  <si>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</si>
  <si>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</si>
  <si>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</si>
  <si>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</si>
  <si>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</si>
  <si>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</si>
  <si>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</si>
  <si>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</si>
  <si>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</si>
  <si>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</si>
  <si>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</si>
  <si>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</si>
  <si>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</si>
  <si>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</si>
  <si>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</si>
  <si>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</si>
  <si>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</si>
  <si>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</si>
  <si>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</si>
  <si>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</si>
  <si>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</si>
  <si>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</si>
  <si>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</si>
  <si>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</si>
  <si>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</si>
  <si>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</si>
  <si>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</si>
  <si>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</si>
  <si>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</si>
  <si>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</si>
  <si>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</si>
  <si>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</si>
  <si>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</si>
  <si>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</si>
  <si>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</si>
  <si>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</si>
  <si>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</si>
  <si>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</si>
  <si>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</si>
  <si>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</si>
  <si>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</si>
  <si>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</si>
  <si>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</si>
  <si>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</si>
  <si>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</si>
  <si>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</si>
  <si>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</si>
  <si>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</si>
  <si>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</si>
  <si>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</si>
  <si>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</si>
  <si>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</si>
  <si>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</si>
  <si>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</si>
  <si>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</si>
  <si>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</si>
  <si>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</si>
  <si>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</si>
  <si>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</si>
  <si>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</si>
  <si>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</si>
  <si>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</si>
  <si>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</si>
  <si>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</si>
  <si>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</si>
  <si>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</si>
  <si>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</si>
  <si>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</si>
  <si>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</si>
  <si>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</si>
  <si>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</si>
  <si>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</si>
  <si>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</si>
  <si>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</si>
  <si>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</si>
  <si>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</si>
  <si>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</si>
  <si>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</si>
  <si>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</si>
  <si>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</si>
  <si>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</si>
  <si>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</si>
  <si>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</si>
  <si>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</si>
  <si>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</si>
  <si>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</si>
  <si>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</si>
  <si>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</si>
  <si>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</si>
  <si>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</si>
  <si>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</si>
  <si>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</si>
  <si>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</si>
  <si>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</si>
  <si>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</si>
  <si>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</si>
  <si>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</si>
  <si>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</si>
  <si>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</si>
  <si>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</si>
  <si>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</si>
  <si>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</si>
  <si>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</si>
  <si>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</si>
  <si>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</si>
  <si>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</si>
  <si>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</si>
  <si>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</si>
  <si>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</si>
  <si>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</si>
  <si>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</si>
  <si>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</si>
  <si>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</si>
  <si>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</si>
  <si>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</si>
  <si>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</si>
  <si>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</si>
  <si>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</si>
  <si>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</si>
  <si>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</si>
  <si>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</si>
  <si>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</si>
  <si>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</si>
  <si>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</si>
  <si>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</si>
  <si>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</si>
  <si>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</si>
  <si>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</si>
  <si>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</si>
  <si>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</si>
  <si>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</si>
  <si>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</si>
  <si>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</si>
  <si>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</si>
  <si>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</si>
  <si>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</si>
  <si>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</si>
  <si>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</si>
  <si>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</si>
  <si>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</si>
  <si>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</si>
  <si>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</si>
  <si>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</si>
  <si>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</si>
  <si>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</si>
  <si>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</si>
  <si>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</si>
  <si>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</si>
  <si>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</si>
  <si>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</si>
  <si>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</si>
  <si>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</si>
  <si>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</si>
  <si>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</si>
  <si>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</si>
  <si>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</si>
  <si>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</si>
  <si>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</si>
  <si>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</si>
  <si>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</si>
  <si>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</si>
  <si>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</si>
  <si>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</si>
  <si>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</si>
  <si>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</si>
  <si>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</si>
  <si>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</si>
  <si>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</si>
  <si>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</si>
  <si>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</si>
  <si>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</si>
  <si>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</si>
  <si>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</si>
  <si>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</si>
  <si>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</si>
  <si>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</si>
  <si>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</si>
  <si>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</si>
  <si>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</si>
  <si>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</si>
  <si>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</si>
  <si>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</si>
  <si>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</si>
  <si>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</si>
  <si>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</si>
  <si>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</si>
  <si>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</si>
  <si>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</si>
  <si>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</si>
  <si>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</si>
  <si>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</si>
  <si>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</si>
  <si>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</si>
  <si>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</si>
  <si>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</si>
  <si>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</si>
  <si>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</si>
  <si>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</si>
  <si>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</si>
  <si>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</si>
  <si>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</si>
  <si>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</si>
  <si>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</si>
  <si>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</si>
  <si>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</si>
  <si>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</si>
  <si>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</si>
  <si>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</si>
  <si>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</si>
  <si>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</si>
  <si>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</si>
  <si>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</si>
  <si>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</si>
  <si>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</si>
  <si>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</si>
  <si>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</si>
  <si>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</si>
  <si>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</si>
  <si>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</si>
  <si>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</si>
  <si>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</si>
  <si>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</si>
  <si>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</si>
  <si>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</si>
  <si>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</si>
  <si>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</si>
  <si>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</si>
  <si>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</si>
  <si>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</si>
  <si>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</si>
  <si>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</si>
  <si>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</si>
  <si>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</si>
  <si>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</si>
  <si>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</si>
  <si>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</si>
  <si>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</si>
  <si>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</si>
  <si>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</si>
  <si>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</si>
  <si>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</si>
  <si>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</si>
  <si>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</si>
  <si>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</si>
  <si>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</si>
  <si>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</si>
  <si>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</si>
  <si>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</si>
  <si>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</si>
  <si>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</si>
  <si>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</si>
  <si>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</si>
  <si>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</si>
  <si>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</si>
  <si>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</si>
  <si>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</si>
  <si>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</si>
  <si>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</si>
  <si>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</si>
  <si>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</si>
  <si>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</si>
  <si>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</si>
  <si>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</si>
  <si>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</si>
  <si>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</si>
  <si>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</si>
  <si>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</si>
  <si>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</si>
  <si>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</si>
  <si>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</si>
  <si>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</si>
  <si>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</si>
  <si>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</si>
  <si>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</si>
  <si>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</si>
  <si>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</si>
  <si>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</si>
  <si>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</si>
  <si>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</si>
  <si>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</si>
  <si>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</si>
  <si>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</si>
  <si>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</si>
  <si>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</si>
  <si>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</si>
  <si>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</si>
  <si>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</si>
  <si>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</si>
  <si>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</si>
  <si>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</si>
  <si>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</si>
  <si>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</si>
  <si>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</si>
  <si>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</si>
  <si>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</si>
  <si>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</si>
  <si>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</si>
  <si>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</si>
  <si>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</si>
  <si>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</si>
  <si>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</si>
  <si>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</si>
  <si>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</si>
  <si>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</si>
  <si>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</si>
  <si>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</si>
  <si>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</si>
  <si>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</si>
  <si>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</si>
  <si>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</si>
  <si>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</si>
  <si>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</si>
  <si>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</si>
  <si>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</si>
  <si>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</si>
  <si>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</si>
  <si>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</si>
  <si>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</si>
  <si>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</si>
  <si>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</si>
  <si>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</si>
  <si>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</si>
  <si>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</si>
  <si>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</si>
  <si>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</si>
  <si>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</si>
  <si>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</si>
  <si>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</si>
  <si>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</si>
  <si>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</si>
  <si>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</si>
  <si>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</si>
  <si>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</si>
  <si>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</si>
  <si>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</si>
  <si>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</si>
  <si>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</si>
  <si>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</si>
  <si>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</si>
  <si>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</si>
  <si>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</si>
  <si>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</si>
  <si>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</si>
  <si>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</si>
  <si>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</si>
  <si>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</si>
  <si>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</si>
  <si>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</si>
  <si>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</si>
  <si>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</si>
  <si>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</si>
  <si>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</si>
  <si>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</si>
  <si>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</si>
  <si>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</si>
  <si>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</si>
  <si>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</si>
  <si>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</si>
  <si>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</si>
  <si>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</si>
  <si>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</si>
  <si>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</si>
  <si>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</si>
  <si>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</si>
  <si>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</si>
  <si>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</si>
  <si>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</si>
  <si>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</si>
  <si>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</si>
  <si>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</si>
  <si>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</si>
  <si>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</si>
  <si>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</si>
  <si>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</si>
  <si>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</si>
  <si>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</si>
  <si>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</si>
  <si>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</si>
  <si>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</si>
  <si>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</si>
  <si>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</si>
  <si>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</si>
  <si>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</si>
  <si>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</si>
  <si>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</si>
  <si>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</si>
  <si>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</si>
  <si>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</si>
  <si>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</si>
  <si>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</si>
  <si>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</si>
  <si>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</si>
  <si>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</si>
  <si>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</si>
  <si>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</si>
  <si>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</si>
  <si>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</si>
  <si>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</si>
  <si>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</si>
  <si>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</si>
  <si>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</si>
  <si>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</si>
  <si>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</si>
  <si>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</si>
  <si>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</si>
  <si>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</si>
  <si>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</si>
  <si>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</si>
  <si>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</si>
  <si>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</si>
  <si>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</si>
  <si>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</si>
  <si>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</si>
  <si>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</si>
  <si>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</si>
  <si>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</si>
  <si>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</si>
  <si>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</si>
  <si>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</si>
  <si>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</si>
  <si>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</si>
  <si>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</si>
  <si>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</si>
  <si>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</si>
  <si>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</si>
  <si>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</si>
  <si>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</si>
  <si>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</si>
  <si>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</si>
  <si>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</si>
  <si>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</si>
  <si>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</si>
  <si>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</si>
  <si>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</si>
  <si>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</si>
  <si>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</si>
  <si>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</si>
  <si>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</si>
  <si>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</si>
  <si>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</si>
  <si>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</si>
  <si>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</si>
  <si>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</si>
  <si>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</si>
  <si>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</si>
  <si>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</si>
  <si>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</si>
  <si>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</si>
  <si>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</si>
  <si>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</si>
  <si>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</si>
  <si>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</si>
  <si>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</si>
  <si>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</si>
  <si>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</si>
  <si>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</si>
  <si>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</si>
  <si>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</si>
  <si>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</si>
  <si>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</si>
  <si>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</si>
  <si>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</si>
  <si>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</si>
  <si>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</si>
  <si>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</si>
  <si>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</si>
  <si>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</si>
  <si>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</si>
  <si>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</si>
  <si>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</si>
  <si>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</si>
  <si>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</si>
  <si>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</si>
  <si>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</si>
  <si>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</si>
  <si>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</si>
  <si>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</si>
  <si>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</si>
  <si>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</si>
  <si>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</si>
  <si>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</si>
  <si>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</si>
  <si>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</si>
  <si>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</si>
  <si>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</si>
  <si>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</si>
  <si>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</si>
  <si>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</si>
  <si>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</si>
  <si>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</si>
  <si>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</si>
  <si>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</si>
  <si>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</si>
  <si>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</si>
  <si>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</si>
  <si>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</si>
  <si>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</si>
  <si>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</si>
  <si>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</si>
  <si>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</si>
  <si>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</si>
  <si>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</si>
  <si>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</si>
  <si>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</si>
  <si>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</si>
  <si>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</si>
  <si>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</si>
  <si>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</si>
  <si>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</si>
  <si>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</si>
  <si>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</si>
  <si>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</si>
  <si>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</si>
  <si>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</si>
  <si>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</si>
  <si>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</si>
  <si>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</si>
  <si>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</si>
  <si>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</si>
  <si>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</si>
  <si>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</si>
  <si>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</si>
  <si>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</si>
  <si>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</si>
  <si>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</si>
  <si>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</si>
  <si>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</si>
  <si>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</si>
  <si>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</si>
  <si>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</si>
  <si>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</si>
  <si>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</si>
  <si>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</si>
  <si>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</si>
  <si>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</si>
  <si>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</si>
  <si>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</si>
  <si>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</si>
  <si>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</si>
  <si>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</si>
  <si>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</si>
  <si>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</si>
  <si>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</si>
  <si>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</si>
  <si>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</si>
  <si>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</si>
  <si>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</si>
  <si>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</si>
  <si>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</si>
  <si>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</si>
  <si>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</si>
  <si>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</si>
  <si>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</si>
  <si>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</si>
  <si>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</si>
  <si>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</si>
  <si>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</si>
  <si>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</si>
  <si>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</si>
  <si>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</si>
  <si>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</si>
  <si>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</si>
  <si>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</si>
  <si>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</si>
  <si>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</si>
  <si>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</si>
  <si>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</si>
  <si>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</si>
  <si>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</si>
  <si>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</si>
  <si>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</si>
  <si>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</si>
  <si>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</si>
  <si>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</si>
  <si>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</si>
  <si>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</si>
  <si>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</si>
  <si>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</si>
  <si>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</si>
  <si>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</si>
  <si>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</si>
  <si>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</si>
  <si>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</si>
  <si>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</si>
  <si>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</si>
  <si>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</si>
  <si>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</si>
  <si>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</si>
  <si>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</si>
  <si>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</si>
  <si>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</si>
  <si>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</si>
  <si>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</si>
  <si>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</si>
  <si>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</si>
  <si>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</si>
  <si>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</si>
  <si>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</si>
  <si>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</si>
  <si>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</si>
  <si>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</si>
  <si>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</si>
  <si>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</si>
  <si>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</si>
  <si>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</si>
  <si>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</si>
  <si>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</si>
  <si>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</si>
  <si>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</si>
  <si>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</si>
  <si>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</si>
  <si>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</si>
  <si>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</si>
  <si>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</si>
  <si>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</si>
  <si>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</si>
  <si>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</si>
  <si>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</si>
  <si>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</si>
  <si>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</si>
  <si>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</si>
  <si>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</si>
  <si>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</si>
  <si>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</si>
  <si>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</si>
  <si>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</si>
  <si>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</si>
  <si>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</si>
  <si>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</si>
  <si>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</si>
  <si>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</si>
  <si>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</si>
  <si>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</si>
  <si>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</si>
  <si>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</si>
  <si>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</si>
  <si>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</si>
  <si>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</si>
  <si>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</si>
  <si>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</si>
  <si>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</si>
  <si>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</si>
  <si>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</si>
  <si>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</si>
  <si>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</si>
  <si>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</si>
  <si>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</si>
  <si>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</si>
  <si>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</si>
  <si>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</si>
  <si>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</si>
  <si>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</si>
  <si>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</si>
  <si>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</si>
  <si>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</si>
  <si>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</si>
  <si>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</si>
  <si>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</si>
  <si>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</si>
  <si>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</si>
  <si>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</si>
  <si>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</si>
  <si>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</si>
  <si>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</si>
  <si>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</si>
  <si>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</si>
  <si>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</si>
  <si>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</si>
  <si>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</si>
  <si>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</si>
  <si>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</si>
  <si>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</si>
  <si>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</si>
  <si>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</si>
  <si>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</si>
  <si>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</si>
  <si>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</si>
  <si>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</si>
  <si>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</si>
  <si>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</si>
  <si>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</si>
  <si>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</si>
  <si>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</si>
  <si>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</si>
  <si>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</si>
  <si>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</si>
  <si>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</si>
  <si>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</si>
  <si>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</si>
  <si>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</si>
  <si>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</si>
  <si>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</si>
  <si>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</si>
  <si>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</si>
  <si>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</si>
  <si>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</si>
  <si>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</si>
  <si>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</si>
  <si>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</si>
  <si>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</si>
  <si>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</si>
  <si>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</si>
  <si>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</si>
  <si>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</si>
  <si>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</si>
  <si>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</si>
  <si>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</si>
  <si>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</si>
  <si>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</si>
  <si>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</si>
  <si>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</si>
  <si>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</si>
  <si>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</si>
  <si>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</si>
  <si>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</si>
  <si>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</si>
  <si>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</si>
  <si>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</si>
  <si>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</si>
  <si>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</si>
  <si>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</si>
  <si>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</si>
  <si>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</si>
  <si>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</si>
  <si>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</si>
  <si>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</si>
  <si>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</si>
  <si>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</si>
  <si>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</si>
  <si>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</si>
  <si>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</si>
  <si>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</si>
  <si>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</si>
  <si>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</si>
  <si>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</si>
  <si>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</si>
  <si>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</si>
  <si>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</si>
  <si>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</si>
  <si>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</si>
  <si>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</si>
  <si>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</si>
  <si>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</si>
  <si>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</si>
  <si>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</si>
  <si>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</si>
  <si>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</si>
  <si>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</si>
  <si>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</si>
  <si>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</si>
  <si>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</si>
  <si>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</si>
  <si>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</si>
  <si>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</si>
  <si>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</si>
  <si>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</si>
  <si>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</si>
  <si>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</si>
  <si>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</si>
  <si>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</si>
  <si>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</si>
  <si>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</si>
  <si>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</si>
  <si>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</si>
  <si>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</si>
  <si>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</si>
  <si>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</si>
  <si>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</si>
  <si>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</si>
  <si>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</si>
  <si>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</si>
  <si>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</si>
  <si>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</si>
  <si>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</si>
  <si>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</si>
  <si>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</si>
  <si>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</si>
  <si>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</si>
  <si>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</si>
  <si>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</si>
  <si>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</si>
  <si>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</si>
  <si>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</si>
  <si>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</si>
  <si>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</si>
  <si>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</si>
  <si>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</si>
  <si>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</si>
  <si>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</si>
  <si>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</si>
  <si>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</si>
  <si>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</si>
  <si>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</si>
  <si>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</si>
  <si>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</si>
  <si>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</si>
  <si>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</si>
  <si>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</si>
  <si>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</si>
  <si>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</si>
  <si>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</si>
  <si>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</si>
  <si>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</si>
  <si>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</si>
  <si>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</si>
  <si>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</si>
  <si>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</si>
  <si>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</si>
  <si>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</si>
  <si>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</si>
  <si>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</si>
  <si>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</si>
  <si>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</si>
  <si>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</si>
  <si>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</si>
  <si>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</si>
  <si>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</si>
  <si>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</si>
  <si>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</si>
  <si>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</si>
  <si>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</si>
  <si>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</si>
  <si>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</si>
  <si>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</si>
  <si>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</si>
  <si>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</si>
  <si>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</si>
  <si>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</si>
  <si>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</si>
  <si>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</si>
  <si>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</si>
  <si>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</si>
  <si>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</si>
  <si>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</si>
  <si>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</si>
  <si>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</si>
  <si>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</si>
  <si>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</si>
  <si>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</si>
  <si>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</si>
  <si>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</si>
  <si>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</si>
  <si>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</si>
  <si>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</si>
  <si>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</si>
  <si>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</si>
  <si>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</si>
  <si>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</si>
  <si>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</si>
  <si>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</si>
  <si>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</si>
  <si>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</si>
  <si>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</si>
  <si>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</si>
  <si>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</si>
  <si>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</si>
  <si>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</si>
  <si>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</si>
  <si>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</si>
  <si>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</si>
  <si>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</si>
  <si>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</si>
  <si>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</si>
  <si>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</si>
  <si>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</si>
  <si>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</si>
  <si>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</si>
  <si>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</si>
  <si>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</si>
  <si>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</si>
  <si>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</si>
  <si>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</si>
  <si>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</si>
  <si>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</si>
  <si>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</si>
  <si>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</si>
  <si>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</si>
  <si>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</si>
  <si>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</si>
  <si>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</si>
  <si>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</si>
  <si>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</si>
  <si>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</si>
  <si>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</si>
  <si>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</si>
  <si>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</si>
  <si>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</si>
  <si>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</si>
  <si>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</si>
  <si>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</si>
  <si>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</si>
  <si>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</si>
  <si>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</si>
  <si>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</si>
  <si>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</si>
  <si>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</si>
  <si>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</si>
  <si>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</si>
  <si>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</si>
  <si>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</si>
  <si>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</si>
  <si>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</si>
  <si>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</si>
  <si>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</si>
  <si>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</si>
  <si>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</si>
  <si>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</si>
  <si>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</si>
  <si>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</si>
  <si>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</si>
  <si>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</si>
  <si>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</si>
  <si>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</si>
  <si>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</si>
  <si>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</si>
  <si>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</si>
  <si>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</si>
  <si>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</si>
  <si>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</si>
  <si>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</si>
  <si>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</si>
  <si>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</si>
  <si>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</si>
  <si>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</si>
  <si>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</si>
  <si>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</si>
  <si>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</si>
  <si>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</si>
  <si>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</si>
  <si>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</si>
  <si>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</si>
  <si>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</si>
  <si>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</si>
  <si>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</si>
  <si>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</si>
  <si>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</si>
  <si>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</si>
  <si>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</si>
  <si>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</si>
  <si>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</si>
  <si>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</si>
  <si>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</si>
  <si>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</si>
  <si>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</si>
  <si>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</si>
  <si>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</si>
  <si>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</si>
  <si>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</si>
  <si>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</si>
  <si>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</si>
  <si>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</si>
  <si>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</si>
  <si>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</si>
  <si>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</si>
  <si>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</si>
  <si>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</si>
  <si>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</si>
  <si>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</si>
  <si>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</si>
  <si>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</si>
  <si>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</si>
  <si>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</si>
  <si>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</si>
  <si>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</si>
  <si>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</si>
  <si>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</si>
  <si>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</si>
  <si>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</si>
  <si>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</si>
  <si>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</si>
  <si>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</si>
  <si>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</si>
  <si>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</si>
  <si>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</si>
  <si>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</si>
  <si>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</si>
  <si>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</si>
  <si>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</si>
  <si>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</si>
  <si>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</si>
  <si>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</si>
  <si>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</si>
  <si>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</si>
  <si>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</si>
  <si>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</si>
  <si>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</si>
  <si>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</si>
  <si>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</si>
  <si>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</si>
  <si>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</si>
  <si>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</si>
  <si>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</si>
  <si>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</si>
  <si>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</si>
  <si>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</si>
  <si>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</si>
  <si>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</si>
  <si>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</si>
  <si>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</si>
  <si>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</si>
  <si>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</si>
  <si>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</si>
  <si>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</si>
  <si>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</si>
  <si>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</si>
  <si>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</si>
  <si>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</si>
  <si>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</si>
  <si>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</si>
  <si>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</si>
  <si>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</si>
  <si>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</si>
  <si>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</si>
  <si>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</si>
  <si>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</si>
  <si>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</si>
  <si>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</si>
  <si>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</si>
  <si>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</si>
  <si>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</si>
  <si>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</si>
  <si>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</si>
  <si>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</si>
  <si>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</si>
  <si>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</si>
  <si>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</si>
  <si>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</si>
  <si>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</si>
  <si>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</si>
  <si>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</si>
  <si>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</si>
  <si>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</si>
  <si>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</si>
  <si>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</si>
  <si>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</si>
  <si>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</si>
  <si>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</si>
  <si>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</si>
  <si>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</si>
  <si>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</si>
  <si>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</si>
  <si>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</si>
  <si>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</si>
  <si>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</si>
  <si>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</si>
  <si>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</si>
  <si>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</si>
  <si>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</si>
  <si>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</si>
  <si>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</si>
  <si>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</si>
  <si>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</si>
  <si>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</si>
  <si>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</si>
  <si>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</si>
  <si>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</si>
  <si>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</si>
  <si>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</si>
  <si>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</si>
  <si>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</si>
  <si>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</si>
  <si>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</si>
  <si>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</si>
  <si>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</si>
  <si>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</si>
  <si>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</si>
  <si>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</si>
  <si>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</si>
  <si>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</si>
  <si>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</si>
  <si>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</si>
  <si>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</si>
  <si>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</si>
  <si>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</si>
  <si>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</si>
  <si>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</si>
  <si>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</si>
  <si>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</si>
  <si>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</si>
  <si>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</si>
  <si>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</si>
  <si>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</si>
  <si>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</si>
  <si>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</si>
  <si>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</si>
  <si>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</si>
  <si>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</si>
  <si>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</si>
  <si>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</si>
  <si>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</si>
  <si>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</si>
  <si>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</si>
  <si>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</si>
  <si>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</si>
  <si>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</si>
  <si>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</si>
  <si>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</si>
  <si>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</si>
  <si>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</si>
  <si>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</si>
  <si>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</si>
  <si>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</si>
  <si>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</si>
  <si>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</si>
  <si>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</si>
  <si>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</si>
  <si>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</si>
  <si>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</si>
  <si>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</si>
  <si>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</si>
  <si>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</si>
  <si>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</si>
  <si>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</si>
  <si>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</si>
  <si>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</si>
  <si>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</si>
  <si>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</si>
  <si>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</si>
  <si>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</si>
  <si>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</si>
  <si>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</si>
  <si>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</si>
  <si>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</si>
  <si>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</si>
  <si>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</si>
  <si>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</si>
  <si>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</si>
  <si>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</si>
  <si>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</si>
  <si>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</si>
  <si>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</si>
  <si>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</si>
  <si>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</si>
  <si>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</si>
  <si>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</si>
  <si>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</si>
  <si>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</si>
  <si>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</si>
  <si>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</si>
  <si>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</si>
  <si>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</si>
  <si>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</si>
  <si>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</si>
  <si>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</si>
  <si>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</si>
  <si>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</si>
  <si>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</si>
  <si>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</si>
  <si>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</si>
  <si>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</si>
  <si>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</si>
  <si>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</si>
  <si>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</si>
  <si>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</si>
  <si>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</si>
  <si>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</si>
  <si>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</si>
  <si>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</si>
  <si>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</si>
  <si>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</si>
  <si>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</si>
  <si>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</si>
  <si>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</si>
  <si>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</si>
  <si>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</si>
  <si>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</si>
  <si>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</si>
  <si>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</si>
  <si>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</si>
  <si>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</si>
  <si>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</si>
  <si>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</si>
  <si>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hAYHay  1 tipo de aprobación requerida.Hay  1 tipo de aprobación requerida.</t>
  </si>
  <si>
    <t>Aprobación requerida.</t>
  </si>
  <si>
    <t>Causa</t>
  </si>
  <si>
    <t>Ejecución de la Medida</t>
  </si>
  <si>
    <t># ddas o sentencias año de formulación</t>
  </si>
  <si>
    <t># ddas o sentencias año de implementación 1</t>
  </si>
  <si>
    <t># ddas o sentencias año de implementación 2</t>
  </si>
  <si>
    <t># ddas o sentencias  año de implementación 1</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</si>
  <si>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</si>
  <si>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</si>
  <si>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</si>
  <si>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</si>
  <si>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</si>
  <si>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</si>
  <si>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</si>
  <si>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</si>
  <si>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</si>
  <si>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</si>
  <si>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</si>
  <si>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</si>
  <si>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</si>
  <si>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t xml:space="preserve">Defina el tiempo durante el que se ejecutará la medida estableciendo las fechas de inicio y de terminación.  </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</si>
  <si>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</si>
  <si>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</si>
  <si>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</si>
  <si>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</si>
  <si>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CAUSA</t>
  </si>
  <si>
    <t>Es la causa del litigio, se digita de manera libre de a cuerdo a lo que la entidad considere pertinente.</t>
  </si>
  <si>
    <t>Este aplicativo está dirigido a las entidades públicas del orden terrritorial como referente de buena práctica para la formulación, aprobación, implementación y seguimiento de la PPDA, en los términos y plazos establecidos en la Circular No. 07 del 10 de septiembre de 2025 "Lineamientos para la formulación, aprobación,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</si>
  <si>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t>La PPDA podrá ser formulada en esta herramienta, de acuerdo con las siguientes instrucciones.
Debe ser formulada cada dos (2) años para ser implementada por un término de dos (2) años calendario. 
La información objeto de análisis deberá ser de los veintiún (21) meses anteriores a la formuación, con corte a septiembre 30.
El siguiente flujograma, describe el procedimiento de formulación, implementación y seguimiento:</t>
  </si>
  <si>
    <t>El siguiente, es el ejemplo puntual para una PPDA a formular en el 2025 e implementar en 2026 y 2027</t>
  </si>
  <si>
    <t>01 de enero de 2024 a 30 de septiembre de 2025</t>
  </si>
  <si>
    <t>01 de enero de 2026 a 31 de diciembre de 2027</t>
  </si>
  <si>
    <t>01 de enero de 2025 a 28 de febrero de 2027</t>
  </si>
  <si>
    <t>Informe de cumplimiento de la implementación realizada en el año 2026.</t>
  </si>
  <si>
    <t>Informe de cumplimiento de la implementación consolidado (2026 y 2027).</t>
  </si>
  <si>
    <t>01 de enero de 2028 a 28 de febrero de 2028</t>
  </si>
  <si>
    <t>Explicación de la Medida</t>
  </si>
  <si>
    <t>EXPLICACIÓN DE LA MEDIDA</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</si>
  <si>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pretenciones en las causas a seleccionar, así como los valores de las condenas.</t>
    </r>
  </si>
  <si>
    <t>Explicación del mecanismo</t>
  </si>
  <si>
    <t>EXPLICACIÓN DEL MECANISMO</t>
  </si>
  <si>
    <t xml:space="preserve">
Debe explicarse cómo se cumplirá el mecanismo. Puede resultar útil preguntarse a quién va dirigido, qué periodicidad tiene, si es grupal o individual, cuantas veces se va a llevar a cabo en cada año de implementación de la PPDA, etc.</t>
  </si>
  <si>
    <t xml:space="preserve">
Debe explicarse cómo se cumplirá la medida en cada uno de los dos (2) años de implementación.
En esta celda se debe registrar la forma como se realiza la medida. Tenga en cuenta elementos como: cantidad, periodicidad, quien la cumple, cuantas veces se va a llevar a cabo en cada año de implementación de la PPDA y a quien va dirigida.
</t>
  </si>
  <si>
    <t>Procesos de reparación directa derivados del incumplimiento de obligaciones contractuales por parte de Corpocesar</t>
  </si>
  <si>
    <t>Incumplimiento contractual en la ejecución de contratos celebrados por la entidad.</t>
  </si>
  <si>
    <t>La entidad presenta reiterados procesos de reparación directa originados en el incumplimiento de obligaciones contractuales, lo cual evidencia debilidades en la planeación, supervisión y control de los contratos. Esta situación genera un alto riesgo patrimonial y es prevenible mediante la adopción de medidas administrativas y de fortalecimiento institucional</t>
  </si>
  <si>
    <t>1. Deficiente supervisión y seguimiento a la ejecución de los contratos, lo que impide detectar oportunamente incumplimientos contractuales 2. Falta de claridad en la asignación de responsabilidades y funciones de los supervisores de contratos 3. Insuficiente capacitación de los supervisores y ordenadores del gasto en materia de obligaciones contractuales y consecuencias jurídicas del incumplimiento</t>
  </si>
  <si>
    <t>Seguimiento semestral al cumplimiento de las obligaciones contractuales mediante informes de supervisión.</t>
  </si>
  <si>
    <t>Socialización de los lineamientos mediante circular interna, publicación en la pagina institucional y jornadas de capacitación</t>
  </si>
  <si>
    <t>Fallas administrativas en el ejercicio de las funciones misionales y administrativas de la entidad.</t>
  </si>
  <si>
    <t>Procesos de reparación directa derivados de fallas administrativas y errores en la gestión institucional.</t>
  </si>
  <si>
    <t>Se evidencian procesos judiciales originados en actuaciones administrativas irregulares, deficiente planeación y errores en la toma de decisiones, lo que ha generado condenas y un riesgo patrimonial para la entidad. Esta causa es reiterativa, prevenible y atribuible a debilidades internas en los procedimientos administrativos.</t>
  </si>
  <si>
    <t>1.Deficiente planeación administrativa en la adopción y ejecución de decisiones institucionales 2. Expedición de actos administrativos sin adecuada motivación jurídica y técnica  3. Falta de control y verificación interna previa a la expedición de actos administrativos.</t>
  </si>
  <si>
    <t>Adoptar un procedimiento interno obligatorio de supervisión y seguimiento contractual, aplicable a los contratos relacionados con la gestión ambiental, que garantice el cumplimiento de las obligaciones contractuales y la correcta ejecución de los recursos</t>
  </si>
  <si>
    <t>Fortalecer las competencias jurídicas y técnicas de los supervisores contractuales mediante capacitación específica en contratación estatal, CPACA y normativa ambiental</t>
  </si>
  <si>
    <t>Elaboración y adopción de un instructivo interno de supervisión contractual que incluya verificación de obligaciones, reportes periódicos y control documental, y realización de capacitaciones anuales a supervisores y ordenadores del gasto</t>
  </si>
  <si>
    <t>Expedición de circular interna que adopte el instructivo de supervisión contractual y desarrollo de jornadas de capacitación técnica y jurídica</t>
  </si>
  <si>
    <t>Establecer un protocolo interno para la elaboración, revisión y expedición de actos administrativos ambientales, conforme a las disposiciones del CPACA y la normativa ambiental vigente</t>
  </si>
  <si>
    <t>Capacitar a los funcionarios de las dependencias misionales en procedimiento administrativo ambiental y motivación de actos administrativos</t>
  </si>
  <si>
    <t>Diseño y adopción del protocolo de actuación administrativa, con revisión jurídica previa obligatoria, y ejecución de capacitaciones periódicas sobre CPACA y Decreto 1076 de 2015</t>
  </si>
  <si>
    <t>Expedición de circular interna adoptando el protocolo y realización de capacitaciones institucionales.</t>
  </si>
  <si>
    <t>Auditoría interna periódica de actos administrativos ambientales.</t>
  </si>
  <si>
    <t>Publicación del protocolo en intranet y socialización mediante capacitaciones y circulares internas.</t>
  </si>
  <si>
    <t>Procesos ejecutivos derivados del incumplimiento de obligaciones económicas a cargo de Corpocesar.</t>
  </si>
  <si>
    <t>La entidad enfrenta procesos ejecutivos que generan condenas automáticas y afectan el presupuesto institucional, evidenciando debilidades en la planeación financiera y el seguimiento a las obligaciones económicas, situación que es prevenible mediante controles internos adecuados</t>
  </si>
  <si>
    <t>Fortalecer la planeación presupuestal y financiera para garantizar el pago oportuno de las obligaciones de la entidad</t>
  </si>
  <si>
    <t>Implementación de alertas internas de vencimiento de obligaciones y reuniones trimestrales de seguimiento financiero</t>
  </si>
  <si>
    <t>Socialización de los mecanismos mediante circulares internas y reuniones de seguimiento.</t>
  </si>
  <si>
    <t>Seguimiento periódico a la ejecución de los contratos mediante informes de supervisión y revisión jurídica, con el fin de prevenir incumplimientos contractuales y reducir el riesgo de daño antijurídico</t>
  </si>
  <si>
    <t>Aplicación de revisión jurídica previa y protocolos internos para garantizar la correcta motivación y expedición de los actos administrativos conforme al CPACA</t>
  </si>
  <si>
    <t>Incumplimiento de obligaciones económicas claras, expresas y exigibles, derivado de deficiencias en la planeación financiera y en la gestión presupuestal para la atención de condenas judiciale</t>
  </si>
  <si>
    <t>1. Ausencia de un fondo específico para atender el pago de condenas judiciales y conciliaciones.2. Falta de seguimiento oportuno a las obligaciones económicas derivadas de sentencias y actos administrativos 4.Deficiente programación presupuestal para el pago de obligaciones económicas exigible</t>
  </si>
  <si>
    <t>Implementar un sistema de control y seguimiento de obligaciones económicas que incluya la creación y operación de un Fondo para el pago de condenas judiciales, con el fin de garantizar la atención oportuna de las obligaciones a cargo de la entidad</t>
  </si>
  <si>
    <t>Creación formal del Fondo para el pago de condenas mediante acto administrativo, definición de su reglamento interno, y seguimiento periódico a las obligaciones judiciales y económicas de la entidad</t>
  </si>
  <si>
    <t>Fortalecer la planeación financiera y presupuestal mediante la asignación periódica de recursos al Fondo para Condenas y la priorización del pago de obligaciones judiciale</t>
  </si>
  <si>
    <t>Área de Contratación</t>
  </si>
  <si>
    <t>Oficina Jurídica- Area de Contratación</t>
  </si>
  <si>
    <t>Oficina juridica- Coordinaciones</t>
  </si>
  <si>
    <t>Número de contratos ambientales que cuentan con supervisión efectiva, informe de seguimiento y supervisor capacitado</t>
  </si>
  <si>
    <t>Total de contratos ambientales ejecutados por la entidad en el período evaluado.</t>
  </si>
  <si>
    <t>Número de actuaciones administrativas ambientales que cumplen con revisión jurídica y procedimiento CPACA</t>
  </si>
  <si>
    <t>Total de actuaciones administrativas ambientales expedidas en el período evaluado.</t>
  </si>
  <si>
    <t>Número de obligaciones económicas y condenas judiciales pagadas oportunamente con cargo al Fondo para Condenas.</t>
  </si>
  <si>
    <t>Total de obligaciones económicas y condenas judiciales exigibles en el período evaluado.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</si>
</sst>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4"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
      <b/>
      <sz val="13.5"/>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
      <patternFill patternType="solid">
        <fgColor theme="2"/>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5" fillId="0" borderId="0"/>
    <xf numFmtId="0" fontId="6" fillId="7"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32">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1"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1" borderId="13" xfId="6" applyFont="1" applyFill="1" applyBorder="1" applyAlignment="1">
      <alignment horizontal="center" vertical="center" wrapText="1"/>
    </xf>
    <xf numFmtId="0" fontId="43" fillId="11"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8" borderId="1" xfId="0" applyNumberFormat="1" applyFont="1" applyFill="1" applyBorder="1" applyAlignment="1" applyProtection="1">
      <alignment horizontal="center" vertical="center" wrapText="1"/>
      <protection locked="0"/>
    </xf>
    <xf numFmtId="9" fontId="12" fillId="13" borderId="1" xfId="5" applyFont="1" applyFill="1" applyBorder="1" applyAlignment="1">
      <alignment horizontal="center" vertical="center" wrapText="1"/>
    </xf>
    <xf numFmtId="0" fontId="12" fillId="14"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pplyProtection="1">
      <alignment horizontal="center" vertical="center" wrapText="1"/>
      <protection locked="0"/>
    </xf>
    <xf numFmtId="9" fontId="12" fillId="8" borderId="1" xfId="5" applyFont="1" applyFill="1" applyBorder="1" applyAlignment="1">
      <alignment horizontal="center" vertical="center" wrapText="1"/>
    </xf>
    <xf numFmtId="0" fontId="12" fillId="17" borderId="1" xfId="5" applyNumberFormat="1" applyFont="1" applyFill="1" applyBorder="1" applyAlignment="1" applyProtection="1">
      <alignment horizontal="left" vertical="center" wrapText="1" indent="1"/>
      <protection locked="0"/>
    </xf>
    <xf numFmtId="0" fontId="42" fillId="20"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8" borderId="1" xfId="5" applyFont="1" applyFill="1" applyBorder="1" applyAlignment="1" applyProtection="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0"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8"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19" borderId="1" xfId="0" applyFont="1" applyFill="1" applyBorder="1"/>
    <xf numFmtId="0" fontId="46" fillId="19"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0" fillId="0" borderId="0" xfId="0" applyAlignment="1">
      <alignment wrapText="1"/>
    </xf>
    <xf numFmtId="0" fontId="53" fillId="0" borderId="0" xfId="0" applyFont="1" applyAlignment="1">
      <alignment vertical="center" wrapText="1"/>
    </xf>
    <xf numFmtId="0" fontId="0" fillId="0" borderId="0" xfId="0" applyAlignment="1">
      <alignment horizontal="left" vertical="center" wrapText="1" indent="1"/>
    </xf>
    <xf numFmtId="0" fontId="0" fillId="21" borderId="0" xfId="0" applyFill="1" applyAlignment="1">
      <alignment horizontal="left" vertical="center" wrapText="1" indent="1"/>
    </xf>
    <xf numFmtId="0" fontId="0" fillId="21" borderId="0" xfId="0" applyFill="1" applyAlignment="1">
      <alignment vertical="center" wrapText="1"/>
    </xf>
    <xf numFmtId="0" fontId="0" fillId="21" borderId="0" xfId="0" applyFill="1" applyAlignment="1">
      <alignment horizontal="center" vertical="center" wrapText="1"/>
    </xf>
    <xf numFmtId="0" fontId="0" fillId="21" borderId="0" xfId="0" applyFill="1" applyAlignment="1">
      <alignment wrapText="1"/>
    </xf>
    <xf numFmtId="0" fontId="12" fillId="21" borderId="5" xfId="0" applyFont="1" applyFill="1" applyBorder="1" applyAlignment="1" applyProtection="1">
      <alignment horizontal="center" vertical="center" wrapText="1"/>
      <protection locked="0"/>
    </xf>
    <xf numFmtId="14" fontId="0" fillId="21" borderId="0" xfId="0" applyNumberFormat="1" applyFill="1"/>
    <xf numFmtId="0" fontId="12" fillId="21" borderId="12" xfId="0" applyFont="1" applyFill="1" applyBorder="1" applyAlignment="1" applyProtection="1">
      <alignment horizontal="left" vertical="center" wrapText="1" indent="1"/>
      <protection locked="0"/>
    </xf>
    <xf numFmtId="0" fontId="12" fillId="21" borderId="1" xfId="0" applyFont="1" applyFill="1" applyBorder="1" applyAlignment="1" applyProtection="1">
      <alignment horizontal="center" vertical="center" wrapText="1"/>
      <protection locked="0"/>
    </xf>
    <xf numFmtId="0" fontId="0" fillId="21" borderId="0" xfId="0" applyFill="1"/>
    <xf numFmtId="0" fontId="12" fillId="21" borderId="0" xfId="0" applyFont="1" applyFill="1" applyAlignment="1">
      <alignment wrapText="1"/>
    </xf>
    <xf numFmtId="0" fontId="42" fillId="3" borderId="1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3" fillId="11" borderId="5" xfId="6" applyFont="1" applyFill="1" applyBorder="1" applyAlignment="1">
      <alignment horizontal="center" vertical="center" wrapText="1"/>
    </xf>
    <xf numFmtId="0" fontId="43" fillId="11" borderId="12" xfId="6"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27" fillId="10"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9"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0" borderId="0" xfId="6" applyFont="1" applyFill="1" applyAlignment="1" applyProtection="1">
      <alignment horizontal="center"/>
    </xf>
    <xf numFmtId="0" fontId="26" fillId="10"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2" borderId="10" xfId="0" applyFont="1" applyFill="1" applyBorder="1" applyAlignment="1">
      <alignment horizontal="center"/>
    </xf>
    <xf numFmtId="0" fontId="36" fillId="12"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1" borderId="10" xfId="0" applyFont="1" applyFill="1" applyBorder="1" applyAlignment="1">
      <alignment horizontal="center"/>
    </xf>
    <xf numFmtId="0" fontId="12" fillId="11"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1" borderId="10" xfId="0" applyFont="1" applyFill="1" applyBorder="1" applyAlignment="1">
      <alignment horizontal="left"/>
    </xf>
    <xf numFmtId="0" fontId="12" fillId="11" borderId="0" xfId="0" applyFont="1" applyFill="1" applyAlignment="1">
      <alignment horizontal="left"/>
    </xf>
    <xf numFmtId="0" fontId="12" fillId="0" borderId="23" xfId="0" applyFont="1" applyBorder="1" applyAlignment="1">
      <alignment horizontal="left"/>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6" fillId="16"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6" borderId="5" xfId="0" applyFont="1" applyFill="1" applyBorder="1" applyAlignment="1">
      <alignment horizontal="center" vertical="center"/>
    </xf>
    <xf numFmtId="0" fontId="47" fillId="16" borderId="15" xfId="0" applyFont="1" applyFill="1" applyBorder="1"/>
    <xf numFmtId="0" fontId="12" fillId="0" borderId="12" xfId="0" applyFont="1" applyBorder="1"/>
    <xf numFmtId="0" fontId="42" fillId="15" borderId="5" xfId="0" applyFont="1" applyFill="1" applyBorder="1" applyAlignment="1">
      <alignment horizontal="center" vertical="center"/>
    </xf>
    <xf numFmtId="0" fontId="42" fillId="15" borderId="15" xfId="0" applyFont="1" applyFill="1" applyBorder="1" applyAlignment="1">
      <alignment horizontal="center" vertical="center"/>
    </xf>
    <xf numFmtId="0" fontId="12" fillId="0" borderId="12" xfId="0" applyFont="1" applyBorder="1" applyAlignment="1">
      <alignment horizontal="center" vertical="center"/>
    </xf>
    <xf numFmtId="0" fontId="45" fillId="14" borderId="5" xfId="0" applyFont="1" applyFill="1" applyBorder="1" applyAlignment="1">
      <alignment horizontal="center" vertical="center"/>
    </xf>
    <xf numFmtId="0" fontId="45" fillId="14" borderId="15" xfId="0" applyFont="1" applyFill="1" applyBorder="1" applyAlignment="1">
      <alignment horizontal="center" vertical="center"/>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1" borderId="8" xfId="6" applyFont="1" applyFill="1" applyBorder="1" applyAlignment="1">
      <alignment horizontal="center" vertical="center"/>
    </xf>
    <xf numFmtId="0" fontId="34" fillId="11" borderId="9" xfId="6" applyFont="1" applyFill="1" applyBorder="1" applyAlignment="1">
      <alignment horizontal="center" vertical="center"/>
    </xf>
    <xf numFmtId="0" fontId="34" fillId="11" borderId="13" xfId="6" applyFont="1" applyFill="1" applyBorder="1" applyAlignment="1">
      <alignment horizontal="center" vertical="center"/>
    </xf>
    <xf numFmtId="0" fontId="36" fillId="16"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6"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1" borderId="8" xfId="6" applyFont="1" applyFill="1" applyBorder="1" applyAlignment="1">
      <alignment horizontal="center" vertical="center"/>
    </xf>
    <xf numFmtId="0" fontId="50" fillId="11" borderId="9" xfId="6" applyFont="1" applyFill="1" applyBorder="1" applyAlignment="1">
      <alignment horizontal="center" vertical="center"/>
    </xf>
    <xf numFmtId="0" fontId="50" fillId="11" borderId="13" xfId="6" applyFont="1" applyFill="1" applyBorder="1" applyAlignment="1">
      <alignment horizontal="center" vertical="center"/>
    </xf>
    <xf numFmtId="0" fontId="36" fillId="16" borderId="3" xfId="0" applyFont="1" applyFill="1" applyBorder="1" applyAlignment="1">
      <alignment horizontal="center" vertical="center" wrapText="1"/>
    </xf>
    <xf numFmtId="0" fontId="42" fillId="15" borderId="8" xfId="0" applyFont="1" applyFill="1" applyBorder="1" applyAlignment="1">
      <alignment horizontal="center" vertical="center"/>
    </xf>
    <xf numFmtId="0" fontId="42" fillId="15" borderId="9" xfId="0" applyFont="1" applyFill="1" applyBorder="1" applyAlignment="1">
      <alignment horizontal="center" vertical="center"/>
    </xf>
    <xf numFmtId="0" fontId="12" fillId="0" borderId="13" xfId="0" applyFont="1" applyBorder="1" applyAlignment="1">
      <alignment horizontal="center" vertical="center"/>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scheme val="none"/>
      </font>
    </dxf>
    <dxf>
      <border>
        <bottom style="thin">
          <color theme="0"/>
        </bottom>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19.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8.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7.svg"/><Relationship Id="rId11" Type="http://schemas.openxmlformats.org/officeDocument/2006/relationships/hyperlink" Target="#'INDICADOR IMPACTO-LITIGIO'!F8"/><Relationship Id="rId5" Type="http://schemas.openxmlformats.org/officeDocument/2006/relationships/image" Target="../media/image16.png"/><Relationship Id="rId15" Type="http://schemas.openxmlformats.org/officeDocument/2006/relationships/hyperlink" Target="#'REPORTE ACUMULADO'!A1"/><Relationship Id="rId10" Type="http://schemas.openxmlformats.org/officeDocument/2006/relationships/image" Target="../media/image21.svg"/><Relationship Id="rId4" Type="http://schemas.openxmlformats.org/officeDocument/2006/relationships/image" Target="../media/image2.svg"/><Relationship Id="rId9" Type="http://schemas.openxmlformats.org/officeDocument/2006/relationships/image" Target="../media/image20.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2.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2.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5.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9.svg"/><Relationship Id="rId5" Type="http://schemas.openxmlformats.org/officeDocument/2006/relationships/image" Target="../media/image8.png"/><Relationship Id="rId10" Type="http://schemas.openxmlformats.org/officeDocument/2006/relationships/hyperlink" Target="#'CICLO PDA'!A1"/><Relationship Id="rId4" Type="http://schemas.openxmlformats.org/officeDocument/2006/relationships/image" Target="../media/image7.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4.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3.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2.png"/><Relationship Id="rId4" Type="http://schemas.openxmlformats.org/officeDocument/2006/relationships/hyperlink" Target="#'INDICADOR GESTI&#211;N - MECANISMO'!E8"/><Relationship Id="rId9" Type="http://schemas.openxmlformats.org/officeDocument/2006/relationships/image" Target="../media/image11.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190500</xdr:colOff>
      <xdr:row>0</xdr:row>
      <xdr:rowOff>95250</xdr:rowOff>
    </xdr:from>
    <xdr:to>
      <xdr:col>4</xdr:col>
      <xdr:colOff>28575</xdr:colOff>
      <xdr:row>4</xdr:row>
      <xdr:rowOff>140063</xdr:rowOff>
    </xdr:to>
    <xdr:pic>
      <xdr:nvPicPr>
        <xdr:cNvPr id="9" name="Imagen 8">
          <a:extLst>
            <a:ext uri="{FF2B5EF4-FFF2-40B4-BE49-F238E27FC236}">
              <a16:creationId xmlns:a16="http://schemas.microsoft.com/office/drawing/2014/main" id="{51E40439-6218-47FB-BBFB-41333DF4D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95250"/>
          <a:ext cx="2124075" cy="76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323851</xdr:colOff>
      <xdr:row>0</xdr:row>
      <xdr:rowOff>76201</xdr:rowOff>
    </xdr:from>
    <xdr:to>
      <xdr:col>14</xdr:col>
      <xdr:colOff>38101</xdr:colOff>
      <xdr:row>4</xdr:row>
      <xdr:rowOff>155485</xdr:rowOff>
    </xdr:to>
    <xdr:pic>
      <xdr:nvPicPr>
        <xdr:cNvPr id="10" name="Imagen 9">
          <a:extLst>
            <a:ext uri="{FF2B5EF4-FFF2-40B4-BE49-F238E27FC236}">
              <a16:creationId xmlns:a16="http://schemas.microsoft.com/office/drawing/2014/main" id="{700763B8-A77F-4E50-9153-9C1D7A3420D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4206"/>
        <a:stretch>
          <a:fillRect/>
        </a:stretch>
      </xdr:blipFill>
      <xdr:spPr bwMode="auto">
        <a:xfrm>
          <a:off x="9086851" y="76201"/>
          <a:ext cx="1238250" cy="80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098F4AC-EB60-4C56-8F87-5CDF9D6F0D2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B45A66F4-0A06-41C5-B5D1-97175CC55A99}"/>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496ABA54-0303-442E-A36D-FDA786BFB2D5}"/>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00000000-0010-0000-0000-000001000000}" name="ID ENTIDAD" dataDxfId="44"/>
    <tableColumn id="2" xr3:uid="{00000000-0010-0000-0000-000002000000}" name="ENTIDAD" dataDxfId="43"/>
    <tableColumn id="3" xr3:uid="{00000000-0010-0000-0000-000003000000}"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100-00000F000000}" name="Columna1" dataDxfId="39">
      <calculatedColumnFormula>+Tabla15[[#This Row],[1]]</calculatedColumnFormula>
    </tableColumn>
    <tableColumn id="8" xr3:uid="{00000000-0010-0000-0100-000008000000}" name="NOMBRE DE LA CAUSA 2017" dataDxfId="38"/>
    <tableColumn id="5" xr3:uid="{00000000-0010-0000-0100-000005000000}" name="NOMBRE DE LA CAUSA 2018" dataDxfId="37"/>
    <tableColumn id="11" xr3:uid="{00000000-0010-0000-0100-00000B000000}" name="NOMBRE DE LA CAUSA 2019" dataDxfId="36">
      <calculatedColumnFormula>+IF(Tabla15[[#This Row],[NOMBRE DE LA CAUSA 2018]]=0,0,1)</calculatedColumnFormula>
    </tableColumn>
    <tableColumn id="13" xr3:uid="{00000000-0010-0000-0100-00000D000000}" name="0" dataDxfId="35">
      <calculatedColumnFormula>+E2+Tabla15[[#This Row],[NOMBRE DE LA CAUSA 2019]]</calculatedColumnFormula>
    </tableColumn>
    <tableColumn id="14" xr3:uid="{00000000-0010-0000-0100-00000E000000}" name="1" dataDxfId="34">
      <calculatedColumnFormula>+Tabla15[[#This Row],[0]]*Tabla15[[#This Row],[NOMBRE DE LA CAUSA 2019]]</calculatedColumnFormula>
    </tableColumn>
    <tableColumn id="9" xr3:uid="{00000000-0010-0000-0100-000009000000}" name="ACCIÓN" dataDxfId="33"/>
    <tableColumn id="10" xr3:uid="{00000000-0010-0000-0100-00000A000000}" name="ANTERIOR" dataDxfId="32"/>
    <tableColumn id="12" xr3:uid="{00000000-0010-0000-0100-00000C000000}" name="COMENTARIOS" dataDxfId="31"/>
    <tableColumn id="3" xr3:uid="{00000000-0010-0000-0100-000003000000}" name="ESTADO EN EKOGUI" dataDxfId="30"/>
    <tableColumn id="4" xr3:uid="{00000000-0010-0000-0100-000004000000}" name="TIPO DE PROCESO O CASO" dataDxfId="29"/>
    <tableColumn id="6" xr3:uid="{00000000-0010-0000-0100-000006000000}" name="DEFINICIÓN" dataDxfId="28"/>
    <tableColumn id="7" xr3:uid="{00000000-0010-0000-01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G4" sqref="G4"/>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47848</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3:J20"/>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3" spans="2:10" ht="22.5" x14ac:dyDescent="0.3">
      <c r="B3" s="167" t="s">
        <v>585</v>
      </c>
      <c r="C3" s="167"/>
      <c r="D3" s="167"/>
      <c r="E3" s="167"/>
      <c r="F3" s="167"/>
      <c r="G3" s="168"/>
      <c r="H3" s="168"/>
      <c r="I3" s="168"/>
      <c r="J3" s="168"/>
    </row>
    <row r="5" spans="2:10" ht="24.75" customHeight="1" x14ac:dyDescent="0.2">
      <c r="B5" s="44" t="s">
        <v>586</v>
      </c>
    </row>
    <row r="7" spans="2:10" x14ac:dyDescent="0.2">
      <c r="B7" s="182" t="s">
        <v>587</v>
      </c>
      <c r="C7" s="182"/>
      <c r="D7" s="182"/>
      <c r="E7" s="182"/>
      <c r="F7" s="182"/>
      <c r="G7" s="182"/>
      <c r="H7" s="182"/>
      <c r="I7" s="182"/>
      <c r="J7" s="182"/>
    </row>
    <row r="8" spans="2:10" x14ac:dyDescent="0.2">
      <c r="B8" s="182"/>
      <c r="C8" s="182"/>
      <c r="D8" s="182"/>
      <c r="E8" s="182"/>
      <c r="F8" s="182"/>
      <c r="G8" s="182"/>
      <c r="H8" s="182"/>
      <c r="I8" s="182"/>
      <c r="J8" s="182"/>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autoPageBreaks="0"/>
  </sheetPr>
  <dimension ref="B3:AK40"/>
  <sheetViews>
    <sheetView showGridLines="0" showRowColHeaders="0" zoomScaleNormal="100" workbookViewId="0"/>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54" t="s">
        <v>588</v>
      </c>
      <c r="C3" s="154"/>
      <c r="D3" s="154"/>
      <c r="E3" s="154"/>
      <c r="F3" s="154"/>
      <c r="G3" s="154"/>
      <c r="H3" s="154"/>
      <c r="I3" s="154"/>
      <c r="J3" s="154"/>
      <c r="K3" s="154"/>
      <c r="M3" s="52"/>
      <c r="N3" s="43"/>
      <c r="O3" s="43"/>
      <c r="P3" s="53"/>
      <c r="Q3" s="53"/>
      <c r="R3" s="53"/>
      <c r="S3" s="53"/>
      <c r="T3" s="53"/>
      <c r="U3" s="53"/>
      <c r="V3" s="53"/>
      <c r="W3" s="53"/>
      <c r="X3" s="54"/>
      <c r="Y3" s="54"/>
    </row>
    <row r="4" spans="2:32" ht="26.45" customHeight="1" x14ac:dyDescent="0.3">
      <c r="B4" s="183" t="s">
        <v>2156</v>
      </c>
      <c r="C4" s="183"/>
      <c r="D4" s="183"/>
      <c r="E4" s="183"/>
      <c r="F4" s="183"/>
      <c r="G4" s="183"/>
      <c r="H4" s="183"/>
      <c r="I4" s="183"/>
      <c r="J4" s="183"/>
      <c r="K4" s="183"/>
      <c r="N4" s="55"/>
      <c r="O4" s="55"/>
      <c r="P4" s="55"/>
      <c r="Q4" s="55"/>
      <c r="R4" s="55"/>
      <c r="S4" s="55"/>
      <c r="T4" s="55"/>
      <c r="U4" s="55"/>
      <c r="V4" s="55"/>
    </row>
    <row r="5" spans="2:32" ht="26.45" customHeight="1" x14ac:dyDescent="0.3">
      <c r="B5" s="184" t="s">
        <v>2155</v>
      </c>
      <c r="C5" s="184"/>
      <c r="D5" s="184"/>
      <c r="E5" s="184"/>
      <c r="F5" s="184"/>
      <c r="G5" s="184"/>
      <c r="H5" s="184"/>
      <c r="I5" s="184"/>
      <c r="J5" s="184"/>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3:K9"/>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54" t="s">
        <v>589</v>
      </c>
      <c r="C3" s="154"/>
      <c r="D3" s="154"/>
      <c r="E3" s="154"/>
      <c r="F3" s="154"/>
      <c r="G3" s="154"/>
      <c r="H3" s="154"/>
      <c r="I3" s="154"/>
      <c r="J3" s="154"/>
      <c r="K3" s="154"/>
    </row>
    <row r="5" spans="2:11" x14ac:dyDescent="0.2">
      <c r="B5" s="182" t="s">
        <v>590</v>
      </c>
      <c r="C5" s="182"/>
      <c r="D5" s="182"/>
      <c r="E5" s="182"/>
      <c r="F5" s="182"/>
      <c r="G5" s="182"/>
      <c r="H5" s="182"/>
      <c r="I5" s="182"/>
      <c r="J5" s="182"/>
      <c r="K5" s="182"/>
    </row>
    <row r="6" spans="2:11" x14ac:dyDescent="0.2">
      <c r="B6" s="182"/>
      <c r="C6" s="182"/>
      <c r="D6" s="182"/>
      <c r="E6" s="182"/>
      <c r="F6" s="182"/>
      <c r="G6" s="182"/>
      <c r="H6" s="182"/>
      <c r="I6" s="182"/>
      <c r="J6" s="182"/>
      <c r="K6" s="182"/>
    </row>
    <row r="7" spans="2:11" x14ac:dyDescent="0.2">
      <c r="B7" s="182"/>
      <c r="C7" s="182"/>
      <c r="D7" s="182"/>
      <c r="E7" s="182"/>
      <c r="F7" s="182"/>
      <c r="G7" s="182"/>
      <c r="H7" s="182"/>
      <c r="I7" s="182"/>
      <c r="J7" s="182"/>
      <c r="K7" s="182"/>
    </row>
    <row r="8" spans="2:11" x14ac:dyDescent="0.2">
      <c r="B8" s="174"/>
      <c r="C8" s="174"/>
      <c r="D8" s="174"/>
      <c r="E8" s="174"/>
      <c r="F8" s="174"/>
      <c r="G8" s="174"/>
      <c r="H8" s="174"/>
      <c r="I8" s="174"/>
      <c r="J8" s="174"/>
      <c r="K8" s="174"/>
    </row>
    <row r="9" spans="2:11" x14ac:dyDescent="0.2">
      <c r="B9" s="174"/>
      <c r="C9" s="174"/>
      <c r="D9" s="174"/>
      <c r="E9" s="174"/>
      <c r="F9" s="174"/>
      <c r="G9" s="174"/>
      <c r="H9" s="174"/>
      <c r="I9" s="174"/>
      <c r="J9" s="174"/>
      <c r="K9" s="174"/>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B3:K14"/>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54" t="s">
        <v>591</v>
      </c>
      <c r="C3" s="154"/>
      <c r="D3" s="154"/>
      <c r="E3" s="154"/>
      <c r="F3" s="154"/>
      <c r="G3" s="154"/>
      <c r="H3" s="154"/>
      <c r="I3" s="154"/>
      <c r="J3" s="154"/>
      <c r="K3" s="154"/>
    </row>
    <row r="4" spans="2:11" x14ac:dyDescent="0.2">
      <c r="B4" s="182" t="s">
        <v>592</v>
      </c>
      <c r="C4" s="182"/>
      <c r="D4" s="182"/>
      <c r="E4" s="182"/>
      <c r="F4" s="182"/>
      <c r="G4" s="182"/>
      <c r="H4" s="182"/>
      <c r="I4" s="182"/>
      <c r="J4" s="182"/>
      <c r="K4" s="182"/>
    </row>
    <row r="5" spans="2:11" x14ac:dyDescent="0.2">
      <c r="B5" s="182"/>
      <c r="C5" s="182"/>
      <c r="D5" s="182"/>
      <c r="E5" s="182"/>
      <c r="F5" s="182"/>
      <c r="G5" s="182"/>
      <c r="H5" s="182"/>
      <c r="I5" s="182"/>
      <c r="J5" s="182"/>
      <c r="K5" s="182"/>
    </row>
    <row r="6" spans="2:11" x14ac:dyDescent="0.2">
      <c r="B6" s="182"/>
      <c r="C6" s="182"/>
      <c r="D6" s="182"/>
      <c r="E6" s="182"/>
      <c r="F6" s="182"/>
      <c r="G6" s="182"/>
      <c r="H6" s="182"/>
      <c r="I6" s="182"/>
      <c r="J6" s="182"/>
      <c r="K6" s="182"/>
    </row>
    <row r="7" spans="2:11" x14ac:dyDescent="0.2">
      <c r="B7" s="174"/>
      <c r="C7" s="174"/>
      <c r="D7" s="174"/>
      <c r="E7" s="174"/>
      <c r="F7" s="174"/>
      <c r="G7" s="174"/>
      <c r="H7" s="174"/>
      <c r="I7" s="174"/>
      <c r="J7" s="174"/>
      <c r="K7" s="174"/>
    </row>
    <row r="8" spans="2:11" x14ac:dyDescent="0.2">
      <c r="B8" s="174"/>
      <c r="C8" s="174"/>
      <c r="D8" s="174"/>
      <c r="E8" s="174"/>
      <c r="F8" s="174"/>
      <c r="G8" s="174"/>
      <c r="H8" s="174"/>
      <c r="I8" s="174"/>
      <c r="J8" s="174"/>
      <c r="K8" s="174"/>
    </row>
    <row r="9" spans="2:11" x14ac:dyDescent="0.2">
      <c r="B9" s="174"/>
      <c r="C9" s="174"/>
      <c r="D9" s="174"/>
      <c r="E9" s="174"/>
      <c r="F9" s="174"/>
      <c r="G9" s="174"/>
      <c r="H9" s="174"/>
      <c r="I9" s="174"/>
      <c r="J9" s="174"/>
      <c r="K9" s="174"/>
    </row>
    <row r="10" spans="2:11" x14ac:dyDescent="0.2">
      <c r="B10" s="174"/>
      <c r="C10" s="174"/>
      <c r="D10" s="174"/>
      <c r="E10" s="174"/>
      <c r="F10" s="174"/>
      <c r="G10" s="174"/>
      <c r="H10" s="174"/>
      <c r="I10" s="174"/>
      <c r="J10" s="174"/>
      <c r="K10" s="174"/>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B3:Q63"/>
  <sheetViews>
    <sheetView showGridLines="0" showRowColHeaders="0" topLeftCell="A6" zoomScale="90" zoomScaleNormal="90" workbookViewId="0">
      <selection activeCell="C8" sqref="C8"/>
    </sheetView>
  </sheetViews>
  <sheetFormatPr baseColWidth="10" defaultColWidth="11.42578125" defaultRowHeight="14.25" x14ac:dyDescent="0.2"/>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x14ac:dyDescent="0.2">
      <c r="B3" s="198" t="s">
        <v>593</v>
      </c>
      <c r="C3" s="140"/>
      <c r="D3" s="140"/>
      <c r="E3" s="140"/>
      <c r="F3" s="140"/>
      <c r="G3" s="79"/>
      <c r="I3" s="80"/>
      <c r="J3" s="48"/>
      <c r="K3" s="48"/>
      <c r="L3" s="50"/>
      <c r="M3" s="140"/>
      <c r="N3" s="140"/>
      <c r="O3" s="50"/>
      <c r="P3" s="140"/>
      <c r="Q3" s="140"/>
    </row>
    <row r="4" spans="2:17" ht="15" x14ac:dyDescent="0.2">
      <c r="B4" s="81"/>
      <c r="C4" s="81"/>
      <c r="D4" s="81"/>
      <c r="E4" s="81"/>
      <c r="F4" s="81"/>
      <c r="G4" s="81"/>
    </row>
    <row r="5" spans="2:17" ht="15" x14ac:dyDescent="0.2">
      <c r="B5" s="204" t="s">
        <v>570</v>
      </c>
      <c r="C5" s="182"/>
      <c r="D5" s="205"/>
      <c r="E5" s="195" t="s">
        <v>594</v>
      </c>
      <c r="F5" s="196"/>
      <c r="G5" s="197"/>
      <c r="H5" s="187" t="s">
        <v>595</v>
      </c>
      <c r="I5" s="188"/>
      <c r="J5" s="188"/>
      <c r="K5" s="188"/>
      <c r="L5" s="188"/>
      <c r="M5" s="188"/>
      <c r="N5" s="188"/>
      <c r="O5" s="188"/>
      <c r="P5" s="188"/>
      <c r="Q5" s="189"/>
    </row>
    <row r="6" spans="2:17" ht="15" x14ac:dyDescent="0.2">
      <c r="B6" s="206"/>
      <c r="C6" s="206"/>
      <c r="D6" s="207"/>
      <c r="E6" s="199" t="s">
        <v>584</v>
      </c>
      <c r="F6" s="200"/>
      <c r="G6" s="201"/>
      <c r="H6" s="193" t="s">
        <v>596</v>
      </c>
      <c r="I6" s="194"/>
      <c r="J6" s="194"/>
      <c r="K6" s="192"/>
      <c r="L6" s="190" t="s">
        <v>597</v>
      </c>
      <c r="M6" s="191"/>
      <c r="N6" s="191"/>
      <c r="O6" s="192"/>
      <c r="P6" s="202" t="s">
        <v>598</v>
      </c>
      <c r="Q6" s="185" t="s">
        <v>599</v>
      </c>
    </row>
    <row r="7" spans="2:17" ht="30.2" customHeight="1" x14ac:dyDescent="0.2">
      <c r="B7" s="64" t="s">
        <v>600</v>
      </c>
      <c r="C7" s="82" t="s">
        <v>601</v>
      </c>
      <c r="D7" s="64" t="s">
        <v>1</v>
      </c>
      <c r="E7" s="63" t="s">
        <v>602</v>
      </c>
      <c r="F7" s="63" t="s">
        <v>603</v>
      </c>
      <c r="G7" s="63" t="s">
        <v>604</v>
      </c>
      <c r="H7" s="83" t="s">
        <v>605</v>
      </c>
      <c r="I7" s="83" t="s">
        <v>606</v>
      </c>
      <c r="J7" s="83" t="s">
        <v>607</v>
      </c>
      <c r="K7" s="83" t="s">
        <v>608</v>
      </c>
      <c r="L7" s="84" t="s">
        <v>605</v>
      </c>
      <c r="M7" s="84" t="s">
        <v>606</v>
      </c>
      <c r="N7" s="84" t="s">
        <v>607</v>
      </c>
      <c r="O7" s="84" t="s">
        <v>608</v>
      </c>
      <c r="P7" s="203"/>
      <c r="Q7" s="186"/>
    </row>
    <row r="8" spans="2:17" ht="165.2" customHeight="1" x14ac:dyDescent="0.2">
      <c r="B8" s="85" t="str">
        <f>CONCATENATE('PLAN DE ACCIÓN'!E10,'PLAN DE ACCIÓN SIN LISTADO'!E10)</f>
        <v>1. Deficiente supervisión y seguimiento a la ejecución de los contratos, lo que impide detectar oportunamente incumplimientos contractuales 2. Falta de claridad en la asignación de responsabilidades y funciones de los supervisores de contratos 3. Insuficiente capacitación de los supervisores y ordenadores del gasto en materia de obligaciones contractuales y consecuencias jurídicas del incumplimiento</v>
      </c>
      <c r="C8" s="85" t="e">
        <f>CONCATENATE('PLAN DE ACCIÓN'!#REF!,'PLAN DE ACCIÓN SIN LISTADO'!J10)</f>
        <v>#REF!</v>
      </c>
      <c r="D8" s="85" t="str">
        <f>CONCATENATE('PLAN DE ACCIÓN'!L10,'PLAN DE ACCIÓN SIN LISTADO'!K10,'PLAN DE ACCIÓN'!N10,'PLAN DE ACCIÓN SIN LISTADO'!L10)</f>
        <v>Acto administrativoSeguimiento semestral al cumplimiento de las obligaciones contractuales mediante informes de supervisión.</v>
      </c>
      <c r="E8" s="130" t="s">
        <v>2234</v>
      </c>
      <c r="F8" s="130" t="s">
        <v>2235</v>
      </c>
      <c r="G8" s="87" t="str">
        <f>+IF(AND(E8&lt;&gt;"",F8&lt;&gt;""),"( "&amp;E8&amp;" / "&amp;F8&amp;" ) * 100","(Numerador / Denominador )*100")</f>
        <v>( Número de contratos ambientales que cuentan con supervisión efectiva, informe de seguimiento y supervisor capacitado / Total de contratos ambientales ejecutados por la entidad en el período evaluado. ) * 100</v>
      </c>
      <c r="H8" s="88"/>
      <c r="I8" s="88"/>
      <c r="J8" s="89" t="str">
        <f t="shared" ref="J8" si="0">IFERROR(H8/I8,"")</f>
        <v/>
      </c>
      <c r="K8" s="90"/>
      <c r="L8" s="91"/>
      <c r="M8" s="91"/>
      <c r="N8" s="92" t="str">
        <f t="shared" ref="N8" si="1">IFERROR(L8/M8,"")</f>
        <v/>
      </c>
      <c r="O8" s="93"/>
      <c r="P8" s="92" t="str">
        <f t="shared" ref="P8" si="2">+IFERROR(AVERAGE(J8,N8),"")</f>
        <v/>
      </c>
      <c r="Q8" s="94"/>
    </row>
    <row r="9" spans="2:17" ht="165.2" customHeight="1" x14ac:dyDescent="0.2">
      <c r="B9" s="85" t="str">
        <f>CONCATENATE('PLAN DE ACCIÓN'!E11,'PLAN DE ACCIÓN SIN LISTADO'!E11)</f>
        <v>1.Deficiente planeación administrativa en la adopción y ejecución de decisiones institucionales 2. Expedición de actos administrativos sin adecuada motivación jurídica y técnica  3. Falta de control y verificación interna previa a la expedición de actos administrativos.</v>
      </c>
      <c r="C9" s="85" t="str">
        <f>CONCATENATE('PLAN DE ACCIÓN'!L11,'PLAN DE ACCIÓN SIN LISTADO'!J11)</f>
        <v>1</v>
      </c>
      <c r="D9" s="85" t="str">
        <f>CONCATENATE('PLAN DE ACCIÓN'!M11,'PLAN DE ACCIÓN SIN LISTADO'!K11,'PLAN DE ACCIÓN'!N11,'PLAN DE ACCIÓN SIN LISTADO'!L11)</f>
        <v>Expedición de circular interna adoptando el protocolo y realización de capacitaciones institucionales.Auditoría interna periódica de actos administrativos ambientales.</v>
      </c>
      <c r="E9" s="130" t="s">
        <v>2236</v>
      </c>
      <c r="F9" s="130" t="s">
        <v>2237</v>
      </c>
      <c r="G9" s="87" t="str">
        <f t="shared" ref="G9:G37" si="3">+IF(AND(E9&lt;&gt;"",F9&lt;&gt;""),"( "&amp;E9&amp;" / "&amp;F9&amp;" ) * 100","(Numerador / Denominador )*100")</f>
        <v>( Número de actuaciones administrativas ambientales que cumplen con revisión jurídica y procedimiento CPACA / Total de actuaciones administrativas ambientales expedidas en el período evaluado. ) *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x14ac:dyDescent="0.2">
      <c r="B10" s="85" t="str">
        <f>CONCATENATE('PLAN DE ACCIÓN'!E12,'PLAN DE ACCIÓN SIN LISTADO'!E12)</f>
        <v>1. Ausencia de un fondo específico para atender el pago de condenas judiciales y conciliaciones.2. Falta de seguimiento oportuno a las obligaciones económicas derivadas de sentencias y actos administrativos 4.Deficiente programación presupuestal para el pago de obligaciones económicas exigible</v>
      </c>
      <c r="C10" s="85" t="str">
        <f>CONCATENATE('PLAN DE ACCIÓN'!L12,'PLAN DE ACCIÓN SIN LISTADO'!J12)</f>
        <v>2</v>
      </c>
      <c r="D10" s="85" t="str">
        <f>CONCATENATE('PLAN DE ACCIÓN'!M12,'PLAN DE ACCIÓN SIN LISTADO'!K12,'PLAN DE ACCIÓN'!N12,'PLAN DE ACCIÓN SIN LISTADO'!L12)</f>
        <v>Implementación de alertas internas de vencimiento de obligaciones y reuniones trimestrales de seguimiento financieroFortalecer la planeación financiera y presupuestal mediante la asignación periódica de recursos al Fondo para Condenas y la priorización del pago de obligaciones judiciale</v>
      </c>
      <c r="E10" s="130" t="s">
        <v>2238</v>
      </c>
      <c r="F10" s="130" t="s">
        <v>2239</v>
      </c>
      <c r="G10" s="87" t="str">
        <f t="shared" si="3"/>
        <v>( Número de obligaciones económicas y condenas judiciales pagadas oportunamente con cargo al Fondo para Condenas. / Total de obligaciones económicas y condenas judiciales exigibles en el período evaluado. ) * 100</v>
      </c>
      <c r="H10" s="88"/>
      <c r="I10" s="88"/>
      <c r="J10" s="89" t="str">
        <f t="shared" si="4"/>
        <v/>
      </c>
      <c r="K10" s="90"/>
      <c r="L10" s="91"/>
      <c r="M10" s="91"/>
      <c r="N10" s="92" t="str">
        <f t="shared" si="5"/>
        <v/>
      </c>
      <c r="O10" s="93"/>
      <c r="P10" s="92" t="str">
        <f t="shared" si="6"/>
        <v/>
      </c>
      <c r="Q10" s="94"/>
    </row>
    <row r="11" spans="2:17" ht="165.2" customHeight="1" x14ac:dyDescent="0.2">
      <c r="B11" s="85" t="str">
        <f>CONCATENATE('PLAN DE ACCIÓN'!E13,'PLAN DE ACCIÓN SIN LISTADO'!E13)</f>
        <v/>
      </c>
      <c r="C11" s="85" t="str">
        <f>CONCATENATE('PLAN DE ACCIÓN'!L13,'PLAN DE ACCIÓN SIN LISTADO'!J13)</f>
        <v/>
      </c>
      <c r="D11" s="85" t="str">
        <f>CONCATENATE('PLAN DE ACCIÓN'!M13,'PLAN DE ACCIÓN SIN LISTADO'!K13,'PLAN DE ACCIÓN'!N13,'PLAN DE ACCIÓN SIN LISTADO'!L13)</f>
        <v/>
      </c>
      <c r="E11" s="86"/>
      <c r="F11" s="86"/>
      <c r="G11" s="87" t="str">
        <f t="shared" si="3"/>
        <v>(Numerador / Denominador )*100</v>
      </c>
      <c r="H11" s="88"/>
      <c r="I11" s="88"/>
      <c r="J11" s="89" t="str">
        <f t="shared" si="4"/>
        <v/>
      </c>
      <c r="K11" s="90"/>
      <c r="L11" s="91"/>
      <c r="M11" s="91"/>
      <c r="N11" s="92" t="str">
        <f t="shared" si="5"/>
        <v/>
      </c>
      <c r="O11" s="93"/>
      <c r="P11" s="92" t="str">
        <f t="shared" si="6"/>
        <v/>
      </c>
      <c r="Q11" s="94"/>
    </row>
    <row r="12" spans="2:17" ht="165.2" customHeight="1" x14ac:dyDescent="0.2">
      <c r="B12" s="85" t="str">
        <f>CONCATENATE('PLAN DE ACCIÓN'!E14,'PLAN DE ACCIÓN SIN LISTADO'!E14)</f>
        <v/>
      </c>
      <c r="C12" s="85" t="str">
        <f>CONCATENATE('PLAN DE ACCIÓN'!L14,'PLAN DE ACCIÓN SIN LISTADO'!J14)</f>
        <v/>
      </c>
      <c r="D12" s="85" t="str">
        <f>CONCATENATE('PLAN DE ACCIÓN'!M14,'PLAN DE ACCIÓN SIN LISTADO'!K14,'PLAN DE ACCIÓN'!N14,'PLAN DE ACCIÓN SIN LISTADO'!L14)</f>
        <v/>
      </c>
      <c r="E12" s="86"/>
      <c r="F12" s="86"/>
      <c r="G12" s="87" t="str">
        <f t="shared" si="3"/>
        <v>(Numerador / Denominador )*100</v>
      </c>
      <c r="H12" s="88"/>
      <c r="I12" s="88"/>
      <c r="J12" s="89" t="str">
        <f t="shared" si="4"/>
        <v/>
      </c>
      <c r="K12" s="90"/>
      <c r="L12" s="91"/>
      <c r="M12" s="91"/>
      <c r="N12" s="92" t="str">
        <f t="shared" si="5"/>
        <v/>
      </c>
      <c r="O12" s="93"/>
      <c r="P12" s="92" t="str">
        <f t="shared" si="6"/>
        <v/>
      </c>
      <c r="Q12" s="94"/>
    </row>
    <row r="13" spans="2:17" ht="165.2" customHeight="1" x14ac:dyDescent="0.2">
      <c r="B13" s="85" t="str">
        <f>CONCATENATE('PLAN DE ACCIÓN'!E15,'PLAN DE ACCIÓN SIN LISTADO'!E15)</f>
        <v/>
      </c>
      <c r="C13" s="85" t="str">
        <f>CONCATENATE('PLAN DE ACCIÓN'!L15,'PLAN DE ACCIÓN SIN LISTADO'!J15)</f>
        <v/>
      </c>
      <c r="D13" s="85" t="str">
        <f>CONCATENATE('PLAN DE ACCIÓN'!M15,'PLAN DE ACCIÓN SIN LISTADO'!K15,'PLAN DE ACCIÓN'!N15,'PLAN DE ACCIÓN SIN LISTADO'!L15)</f>
        <v/>
      </c>
      <c r="E13" s="86"/>
      <c r="F13" s="86"/>
      <c r="G13" s="87" t="str">
        <f t="shared" si="3"/>
        <v>(Numerador / Denominador )*100</v>
      </c>
      <c r="H13" s="88"/>
      <c r="I13" s="88"/>
      <c r="J13" s="89" t="str">
        <f t="shared" si="4"/>
        <v/>
      </c>
      <c r="K13" s="90"/>
      <c r="L13" s="91"/>
      <c r="M13" s="91"/>
      <c r="N13" s="92" t="str">
        <f t="shared" si="5"/>
        <v/>
      </c>
      <c r="O13" s="93"/>
      <c r="P13" s="92" t="str">
        <f t="shared" si="6"/>
        <v/>
      </c>
      <c r="Q13" s="94"/>
    </row>
    <row r="14" spans="2:17" ht="165.2" customHeight="1" x14ac:dyDescent="0.2">
      <c r="B14" s="85" t="str">
        <f>CONCATENATE('PLAN DE ACCIÓN'!E16,'PLAN DE ACCIÓN SIN LISTADO'!E16)</f>
        <v/>
      </c>
      <c r="C14" s="85" t="str">
        <f>CONCATENATE('PLAN DE ACCIÓN'!L16,'PLAN DE ACCIÓN SIN LISTADO'!J16)</f>
        <v/>
      </c>
      <c r="D14" s="85" t="str">
        <f>CONCATENATE('PLAN DE ACCIÓN'!M16,'PLAN DE ACCIÓN SIN LISTADO'!K16,'PLAN DE ACCIÓN'!N16,'PLAN DE ACCIÓN SIN LISTADO'!L16)</f>
        <v/>
      </c>
      <c r="E14" s="86"/>
      <c r="F14" s="86"/>
      <c r="G14" s="87" t="str">
        <f t="shared" si="3"/>
        <v>(Numerador / Denominador )*100</v>
      </c>
      <c r="H14" s="88"/>
      <c r="I14" s="88"/>
      <c r="J14" s="89" t="str">
        <f t="shared" si="4"/>
        <v/>
      </c>
      <c r="K14" s="90"/>
      <c r="L14" s="91"/>
      <c r="M14" s="91"/>
      <c r="N14" s="92" t="str">
        <f t="shared" si="5"/>
        <v/>
      </c>
      <c r="O14" s="93"/>
      <c r="P14" s="92" t="str">
        <f t="shared" si="6"/>
        <v/>
      </c>
      <c r="Q14" s="94"/>
    </row>
    <row r="15" spans="2:17" ht="165.2" customHeight="1" x14ac:dyDescent="0.2">
      <c r="B15" s="85" t="str">
        <f>CONCATENATE('PLAN DE ACCIÓN'!E17,'PLAN DE ACCIÓN SIN LISTADO'!E17)</f>
        <v/>
      </c>
      <c r="C15" s="85" t="str">
        <f>CONCATENATE('PLAN DE ACCIÓN'!L17,'PLAN DE ACCIÓN SIN LISTADO'!J17)</f>
        <v/>
      </c>
      <c r="D15" s="85" t="str">
        <f>CONCATENATE('PLAN DE ACCIÓN'!M17,'PLAN DE ACCIÓN SIN LISTADO'!K17,'PLAN DE ACCIÓN'!N17,'PLAN DE ACCIÓN SIN LISTADO'!L17)</f>
        <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x14ac:dyDescent="0.2">
      <c r="B16" s="85" t="str">
        <f>CONCATENATE('PLAN DE ACCIÓN'!E18,'PLAN DE ACCIÓN SIN LISTADO'!E18)</f>
        <v/>
      </c>
      <c r="C16" s="85" t="str">
        <f>CONCATENATE('PLAN DE ACCIÓN'!L18,'PLAN DE ACCIÓN SIN LISTADO'!J18)</f>
        <v/>
      </c>
      <c r="D16" s="85" t="str">
        <f>CONCATENATE('PLAN DE ACCIÓN'!M18,'PLAN DE ACCIÓN SIN LISTADO'!K18,'PLAN DE ACCIÓN'!N18,'PLAN DE ACCIÓN SIN LISTADO'!L18)</f>
        <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x14ac:dyDescent="0.2">
      <c r="B17" s="85" t="str">
        <f>CONCATENATE('PLAN DE ACCIÓN'!E19,'PLAN DE ACCIÓN SIN LISTADO'!E19)</f>
        <v/>
      </c>
      <c r="C17" s="85" t="str">
        <f>CONCATENATE('PLAN DE ACCIÓN'!L19,'PLAN DE ACCIÓN SIN LISTADO'!J19)</f>
        <v/>
      </c>
      <c r="D17" s="85" t="str">
        <f>CONCATENATE('PLAN DE ACCIÓN'!M19,'PLAN DE ACCIÓN SIN LISTADO'!K19,'PLAN DE ACCIÓN'!N19,'PLAN DE ACCIÓN SIN LISTADO'!L19)</f>
        <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x14ac:dyDescent="0.2">
      <c r="B18" s="85" t="str">
        <f>CONCATENATE('PLAN DE ACCIÓN'!E20,'PLAN DE ACCIÓN SIN LISTADO'!E20)</f>
        <v/>
      </c>
      <c r="C18" s="85" t="str">
        <f>CONCATENATE('PLAN DE ACCIÓN'!L20,'PLAN DE ACCIÓN SIN LISTADO'!J20)</f>
        <v/>
      </c>
      <c r="D18" s="85" t="str">
        <f>CONCATENATE('PLAN DE ACCIÓN'!M20,'PLAN DE ACCIÓN SIN LISTADO'!K20,'PLAN DE ACCIÓN'!N20,'PLAN DE ACCIÓN SIN LISTADO'!L20)</f>
        <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x14ac:dyDescent="0.2">
      <c r="B19" s="85" t="str">
        <f>CONCATENATE('PLAN DE ACCIÓN'!E21,'PLAN DE ACCIÓN SIN LISTADO'!E21)</f>
        <v/>
      </c>
      <c r="C19" s="85" t="str">
        <f>CONCATENATE('PLAN DE ACCIÓN'!L21,'PLAN DE ACCIÓN SIN LISTADO'!J21)</f>
        <v/>
      </c>
      <c r="D19" s="85" t="str">
        <f>CONCATENATE('PLAN DE ACCIÓN'!M21,'PLAN DE ACCIÓN SIN LISTADO'!K21,'PLAN DE ACCIÓN'!N21,'PLAN DE ACCIÓN SIN LISTADO'!L21)</f>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x14ac:dyDescent="0.2">
      <c r="B20" s="85" t="str">
        <f>CONCATENATE('PLAN DE ACCIÓN'!E22,'PLAN DE ACCIÓN SIN LISTADO'!E22)</f>
        <v/>
      </c>
      <c r="C20" s="85" t="str">
        <f>CONCATENATE('PLAN DE ACCIÓN'!L22,'PLAN DE ACCIÓN SIN LISTADO'!J22)</f>
        <v/>
      </c>
      <c r="D20" s="85" t="str">
        <f>CONCATENATE('PLAN DE ACCIÓN'!M22,'PLAN DE ACCIÓN SIN LISTADO'!K22,'PLAN DE ACCIÓN'!N22,'PLAN DE ACCIÓN SIN LISTADO'!L22)</f>
        <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x14ac:dyDescent="0.2">
      <c r="B21" s="85" t="str">
        <f>CONCATENATE('PLAN DE ACCIÓN'!E23,'PLAN DE ACCIÓN SIN LISTADO'!E23)</f>
        <v/>
      </c>
      <c r="C21" s="85" t="str">
        <f>CONCATENATE('PLAN DE ACCIÓN'!L23,'PLAN DE ACCIÓN SIN LISTADO'!J23)</f>
        <v/>
      </c>
      <c r="D21" s="85" t="str">
        <f>CONCATENATE('PLAN DE ACCIÓN'!M23,'PLAN DE ACCIÓN SIN LISTADO'!K23,'PLAN DE ACCIÓN'!N23,'PLAN DE ACCIÓN SIN LISTADO'!L23)</f>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x14ac:dyDescent="0.2">
      <c r="B22" s="85" t="str">
        <f>CONCATENATE('PLAN DE ACCIÓN'!E24,'PLAN DE ACCIÓN SIN LISTADO'!E24)</f>
        <v/>
      </c>
      <c r="C22" s="85" t="str">
        <f>CONCATENATE('PLAN DE ACCIÓN'!L24,'PLAN DE ACCIÓN SIN LISTADO'!J24)</f>
        <v/>
      </c>
      <c r="D22" s="85" t="str">
        <f>CONCATENATE('PLAN DE ACCIÓN'!M24,'PLAN DE ACCIÓN SIN LISTADO'!K24,'PLAN DE ACCIÓN'!N24,'PLAN DE ACCIÓN SIN LISTADO'!L24)</f>
        <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x14ac:dyDescent="0.2">
      <c r="B23" s="85" t="str">
        <f>CONCATENATE('PLAN DE ACCIÓN'!E25,'PLAN DE ACCIÓN SIN LISTADO'!E25)</f>
        <v/>
      </c>
      <c r="C23" s="85" t="str">
        <f>CONCATENATE('PLAN DE ACCIÓN'!L25,'PLAN DE ACCIÓN SIN LISTADO'!J25)</f>
        <v/>
      </c>
      <c r="D23" s="85" t="str">
        <f>CONCATENATE('PLAN DE ACCIÓN'!M25,'PLAN DE ACCIÓN SIN LISTADO'!K25,'PLAN DE ACCIÓN'!N25,'PLAN DE ACCIÓN SIN LISTADO'!L25)</f>
        <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x14ac:dyDescent="0.2">
      <c r="B24" s="85" t="str">
        <f>CONCATENATE('PLAN DE ACCIÓN'!E26,'PLAN DE ACCIÓN SIN LISTADO'!E26)</f>
        <v/>
      </c>
      <c r="C24" s="85" t="str">
        <f>CONCATENATE('PLAN DE ACCIÓN'!L26,'PLAN DE ACCIÓN SIN LISTADO'!J26)</f>
        <v/>
      </c>
      <c r="D24" s="85" t="str">
        <f>CONCATENATE('PLAN DE ACCIÓN'!M26,'PLAN DE ACCIÓN SIN LISTADO'!K26,'PLAN DE ACCIÓN'!N26,'PLAN DE ACCIÓN SIN LISTADO'!L26)</f>
        <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x14ac:dyDescent="0.2">
      <c r="B25" s="85" t="str">
        <f>CONCATENATE('PLAN DE ACCIÓN'!E27,'PLAN DE ACCIÓN SIN LISTADO'!E27)</f>
        <v/>
      </c>
      <c r="C25" s="85" t="str">
        <f>CONCATENATE('PLAN DE ACCIÓN'!L27,'PLAN DE ACCIÓN SIN LISTADO'!J27)</f>
        <v/>
      </c>
      <c r="D25" s="85" t="str">
        <f>CONCATENATE('PLAN DE ACCIÓN'!M27,'PLAN DE ACCIÓN SIN LISTADO'!K27,'PLAN DE ACCIÓN'!N27,'PLAN DE ACCIÓN SIN LISTADO'!L27)</f>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x14ac:dyDescent="0.2">
      <c r="B26" s="85" t="str">
        <f>CONCATENATE('PLAN DE ACCIÓN'!E28,'PLAN DE ACCIÓN SIN LISTADO'!E28)</f>
        <v/>
      </c>
      <c r="C26" s="85" t="str">
        <f>CONCATENATE('PLAN DE ACCIÓN'!L28,'PLAN DE ACCIÓN SIN LISTADO'!J28)</f>
        <v/>
      </c>
      <c r="D26" s="85" t="str">
        <f>CONCATENATE('PLAN DE ACCIÓN'!M28,'PLAN DE ACCIÓN SIN LISTADO'!K28,'PLAN DE ACCIÓN'!N28,'PLAN DE ACCIÓN SIN LISTADO'!L28)</f>
        <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x14ac:dyDescent="0.2">
      <c r="B27" s="85" t="str">
        <f>CONCATENATE('PLAN DE ACCIÓN'!E29,'PLAN DE ACCIÓN SIN LISTADO'!E29)</f>
        <v/>
      </c>
      <c r="C27" s="85" t="str">
        <f>CONCATENATE('PLAN DE ACCIÓN'!L29,'PLAN DE ACCIÓN SIN LISTADO'!J29)</f>
        <v/>
      </c>
      <c r="D27" s="85" t="str">
        <f>CONCATENATE('PLAN DE ACCIÓN'!M29,'PLAN DE ACCIÓN SIN LISTADO'!K29,'PLAN DE ACCIÓN'!N29,'PLAN DE ACCIÓN SIN LISTADO'!L29)</f>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x14ac:dyDescent="0.2">
      <c r="B28" s="85" t="str">
        <f>CONCATENATE('PLAN DE ACCIÓN'!E30,'PLAN DE ACCIÓN SIN LISTADO'!E30)</f>
        <v/>
      </c>
      <c r="C28" s="85" t="str">
        <f>CONCATENATE('PLAN DE ACCIÓN'!L30,'PLAN DE ACCIÓN SIN LISTADO'!J30)</f>
        <v/>
      </c>
      <c r="D28" s="85" t="str">
        <f>CONCATENATE('PLAN DE ACCIÓN'!M30,'PLAN DE ACCIÓN SIN LISTADO'!K30,'PLAN DE ACCIÓN'!N30,'PLAN DE ACCIÓN SIN LISTADO'!L30)</f>
        <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x14ac:dyDescent="0.2">
      <c r="B29" s="85" t="str">
        <f>CONCATENATE('PLAN DE ACCIÓN'!E31,'PLAN DE ACCIÓN SIN LISTADO'!E31)</f>
        <v/>
      </c>
      <c r="C29" s="85" t="str">
        <f>CONCATENATE('PLAN DE ACCIÓN'!L31,'PLAN DE ACCIÓN SIN LISTADO'!J31)</f>
        <v/>
      </c>
      <c r="D29" s="85" t="str">
        <f>CONCATENATE('PLAN DE ACCIÓN'!M31,'PLAN DE ACCIÓN SIN LISTADO'!K31,'PLAN DE ACCIÓN'!N31,'PLAN DE ACCIÓN SIN LISTADO'!L31)</f>
        <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x14ac:dyDescent="0.2">
      <c r="B30" s="85" t="str">
        <f>CONCATENATE('PLAN DE ACCIÓN'!E32,'PLAN DE ACCIÓN SIN LISTADO'!E32)</f>
        <v/>
      </c>
      <c r="C30" s="85" t="str">
        <f>CONCATENATE('PLAN DE ACCIÓN'!L32,'PLAN DE ACCIÓN SIN LISTADO'!J32)</f>
        <v/>
      </c>
      <c r="D30" s="85" t="str">
        <f>CONCATENATE('PLAN DE ACCIÓN'!M32,'PLAN DE ACCIÓN SIN LISTADO'!K32,'PLAN DE ACCIÓN'!N32,'PLAN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x14ac:dyDescent="0.2">
      <c r="B31" s="85" t="str">
        <f>CONCATENATE('PLAN DE ACCIÓN'!E33,'PLAN DE ACCIÓN SIN LISTADO'!E33)</f>
        <v/>
      </c>
      <c r="C31" s="85" t="str">
        <f>CONCATENATE('PLAN DE ACCIÓN'!L33,'PLAN DE ACCIÓN SIN LISTADO'!J33)</f>
        <v/>
      </c>
      <c r="D31" s="85" t="str">
        <f>CONCATENATE('PLAN DE ACCIÓN'!M33,'PLAN DE ACCIÓN SIN LISTADO'!K33,'PLAN DE ACCIÓN'!N33,'PLAN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x14ac:dyDescent="0.2">
      <c r="B32" s="85" t="str">
        <f>CONCATENATE('PLAN DE ACCIÓN'!E34,'PLAN DE ACCIÓN SIN LISTADO'!E34)</f>
        <v/>
      </c>
      <c r="C32" s="85" t="str">
        <f>CONCATENATE('PLAN DE ACCIÓN'!L34,'PLAN DE ACCIÓN SIN LISTADO'!J34)</f>
        <v/>
      </c>
      <c r="D32" s="85" t="str">
        <f>CONCATENATE('PLAN DE ACCIÓN'!M34,'PLAN DE ACCIÓN SIN LISTADO'!K34,'PLAN DE ACCIÓN'!N34,'PLAN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x14ac:dyDescent="0.2">
      <c r="B33" s="85" t="str">
        <f>CONCATENATE('PLAN DE ACCIÓN'!E35,'PLAN DE ACCIÓN SIN LISTADO'!E35)</f>
        <v/>
      </c>
      <c r="C33" s="85" t="str">
        <f>CONCATENATE('PLAN DE ACCIÓN'!L35,'PLAN DE ACCIÓN SIN LISTADO'!J35)</f>
        <v/>
      </c>
      <c r="D33" s="85" t="str">
        <f>CONCATENATE('PLAN DE ACCIÓN'!M35,'PLAN DE ACCIÓN SIN LISTADO'!K35,'PLAN DE ACCIÓN'!N35,'PLAN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x14ac:dyDescent="0.2">
      <c r="B34" s="85" t="str">
        <f>CONCATENATE('PLAN DE ACCIÓN'!E36,'PLAN DE ACCIÓN SIN LISTADO'!E36)</f>
        <v/>
      </c>
      <c r="C34" s="85" t="str">
        <f>CONCATENATE('PLAN DE ACCIÓN'!L36,'PLAN DE ACCIÓN SIN LISTADO'!J36)</f>
        <v/>
      </c>
      <c r="D34" s="85" t="str">
        <f>CONCATENATE('PLAN DE ACCIÓN'!M36,'PLAN DE ACCIÓN SIN LISTADO'!K36,'PLAN DE ACCIÓN'!N36,'PLAN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x14ac:dyDescent="0.2">
      <c r="B35" s="85" t="str">
        <f>CONCATENATE('PLAN DE ACCIÓN'!E37,'PLAN DE ACCIÓN SIN LISTADO'!E37)</f>
        <v/>
      </c>
      <c r="C35" s="85" t="str">
        <f>CONCATENATE('PLAN DE ACCIÓN'!L37,'PLAN DE ACCIÓN SIN LISTADO'!J37)</f>
        <v/>
      </c>
      <c r="D35" s="85" t="str">
        <f>CONCATENATE('PLAN DE ACCIÓN'!M37,'PLAN DE ACCIÓN SIN LISTADO'!K37,'PLAN DE ACCIÓN'!N37,'PLAN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x14ac:dyDescent="0.2">
      <c r="B36" s="85" t="str">
        <f>CONCATENATE('PLAN DE ACCIÓN'!E38,'PLAN DE ACCIÓN SIN LISTADO'!E38)</f>
        <v/>
      </c>
      <c r="C36" s="85" t="str">
        <f>CONCATENATE('PLAN DE ACCIÓN'!L38,'PLAN DE ACCIÓN SIN LISTADO'!J38)</f>
        <v/>
      </c>
      <c r="D36" s="85" t="str">
        <f>CONCATENATE('PLAN DE ACCIÓN'!M38,'PLAN DE ACCIÓN SIN LISTADO'!K38,'PLAN DE ACCIÓN'!N38,'PLAN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x14ac:dyDescent="0.2">
      <c r="B37" s="85" t="str">
        <f>CONCATENATE('PLAN DE ACCIÓN'!E39,'PLAN DE ACCIÓN SIN LISTADO'!E39)</f>
        <v/>
      </c>
      <c r="C37" s="85" t="str">
        <f>CONCATENATE('PLAN DE ACCIÓN'!L39,'PLAN DE ACCIÓN SIN LISTADO'!J39)</f>
        <v/>
      </c>
      <c r="D37" s="85" t="str">
        <f>CONCATENATE('PLAN DE ACCIÓN'!M39,'PLAN DE ACCIÓN SIN LISTADO'!K39,'PLAN DE ACCIÓN'!N39,'PLAN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0000000-0002-0000-0D00-000000000000}"/>
    <dataValidation allowBlank="1" showInputMessage="1" showErrorMessage="1" prompt="Esta información se carga automáticamente del PLAN DE ACCIÓN " sqref="B8:D37" xr:uid="{00000000-0002-0000-0D00-000001000000}"/>
    <dataValidation allowBlank="1" showInputMessage="1" showErrorMessage="1" prompt="Describa el numerador" sqref="E7 E11:E37" xr:uid="{00000000-0002-0000-0D00-000002000000}"/>
    <dataValidation allowBlank="1" showInputMessage="1" showErrorMessage="1" prompt="Describa el denominador" sqref="F7 F11:F37" xr:uid="{00000000-0002-0000-0D00-000003000000}"/>
    <dataValidation allowBlank="1" showInputMessage="1" showErrorMessage="1" prompt="Se calcula automáticamente, promediando los resultados del año 1 y el año 2" sqref="Q6:Q7 P6:P37" xr:uid="{00000000-0002-0000-0D00-000004000000}"/>
    <dataValidation allowBlank="1" showInputMessage="1" showErrorMessage="1" prompt="Escriba el valor numérico del numerador" sqref="H7:H37 L7:L37" xr:uid="{00000000-0002-0000-0D00-000005000000}"/>
    <dataValidation allowBlank="1" showInputMessage="1" showErrorMessage="1" prompt="Escriba el valor numérico del denominador" sqref="I7:I37 M7:M37" xr:uid="{00000000-0002-0000-0D00-000006000000}"/>
    <dataValidation allowBlank="1" showInputMessage="1" showErrorMessage="1" prompt="La fórmula se llena automáticamente con la información ingresada en la descripción del numerador y el denominador. Se multiplica por 100 para obtener un porcentaje. " sqref="G7" xr:uid="{00000000-0002-0000-0D00-000007000000}"/>
    <dataValidation allowBlank="1" showInputMessage="1" showErrorMessage="1" prompt="Explique brevemente el valor del resultado" sqref="K7:K37 O7:O37" xr:uid="{00000000-0002-0000-0D00-000008000000}"/>
  </dataValidations>
  <hyperlinks>
    <hyperlink ref="E6:G6" location="'INDICADOR DE GESTIÓN'!A1" display="Ayuda"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B3:Q56"/>
  <sheetViews>
    <sheetView showGridLines="0" showRowColHeaders="0" zoomScale="90" zoomScaleNormal="90" workbookViewId="0">
      <selection activeCell="F8" sqref="F8"/>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5703125" style="44" customWidth="1"/>
    <col min="16" max="16" width="16.85546875" style="44" customWidth="1"/>
    <col min="17" max="17" width="34.85546875" style="44" customWidth="1"/>
    <col min="18" max="16384" width="11.42578125" style="44"/>
  </cols>
  <sheetData>
    <row r="3" spans="2:17" ht="18" x14ac:dyDescent="0.2">
      <c r="B3" s="198" t="s">
        <v>609</v>
      </c>
      <c r="C3" s="198"/>
      <c r="D3" s="198"/>
      <c r="F3" s="80"/>
      <c r="G3" s="48"/>
    </row>
    <row r="4" spans="2:17" ht="18" x14ac:dyDescent="0.2">
      <c r="B4" s="79"/>
      <c r="C4" s="79"/>
      <c r="D4" s="79"/>
    </row>
    <row r="5" spans="2:17" ht="18" x14ac:dyDescent="0.2">
      <c r="B5" s="62" t="s">
        <v>570</v>
      </c>
      <c r="C5" s="96"/>
      <c r="D5" s="96"/>
      <c r="E5" s="209" t="s">
        <v>594</v>
      </c>
      <c r="F5" s="210"/>
      <c r="G5" s="211"/>
      <c r="H5" s="187" t="s">
        <v>595</v>
      </c>
      <c r="I5" s="188"/>
      <c r="J5" s="188"/>
      <c r="K5" s="188"/>
      <c r="L5" s="188"/>
      <c r="M5" s="188"/>
      <c r="N5" s="188"/>
      <c r="O5" s="188"/>
      <c r="P5" s="188"/>
      <c r="Q5" s="189"/>
    </row>
    <row r="6" spans="2:17" x14ac:dyDescent="0.2">
      <c r="E6" s="212" t="s">
        <v>584</v>
      </c>
      <c r="F6" s="213"/>
      <c r="G6" s="214"/>
      <c r="H6" s="193" t="s">
        <v>596</v>
      </c>
      <c r="I6" s="194"/>
      <c r="J6" s="194"/>
      <c r="K6" s="192"/>
      <c r="L6" s="190" t="s">
        <v>597</v>
      </c>
      <c r="M6" s="191"/>
      <c r="N6" s="191"/>
      <c r="O6" s="192"/>
      <c r="P6" s="215" t="s">
        <v>598</v>
      </c>
      <c r="Q6" s="208" t="s">
        <v>599</v>
      </c>
    </row>
    <row r="7" spans="2:17" ht="28.5" x14ac:dyDescent="0.2">
      <c r="B7" s="64" t="s">
        <v>572</v>
      </c>
      <c r="C7" s="64" t="s">
        <v>573</v>
      </c>
      <c r="D7" s="64" t="s">
        <v>0</v>
      </c>
      <c r="E7" s="63" t="s">
        <v>602</v>
      </c>
      <c r="F7" s="63" t="s">
        <v>603</v>
      </c>
      <c r="G7" s="64" t="s">
        <v>604</v>
      </c>
      <c r="H7" s="83" t="s">
        <v>605</v>
      </c>
      <c r="I7" s="83" t="s">
        <v>606</v>
      </c>
      <c r="J7" s="83" t="s">
        <v>607</v>
      </c>
      <c r="K7" s="83" t="s">
        <v>608</v>
      </c>
      <c r="L7" s="84" t="s">
        <v>605</v>
      </c>
      <c r="M7" s="84" t="s">
        <v>606</v>
      </c>
      <c r="N7" s="84" t="s">
        <v>607</v>
      </c>
      <c r="O7" s="84" t="s">
        <v>608</v>
      </c>
      <c r="P7" s="203"/>
      <c r="Q7" s="186"/>
    </row>
    <row r="8" spans="2:17" ht="165.2" customHeight="1" x14ac:dyDescent="0.2">
      <c r="B8" s="85" t="str">
        <f>CONCATENATE('PLAN DE ACCIÓN'!E10,'PLAN DE ACCIÓN SIN LISTADO'!E10)</f>
        <v>1. Deficiente supervisión y seguimiento a la ejecución de los contratos, lo que impide detectar oportunamente incumplimientos contractuales 2. Falta de claridad en la asignación de responsabilidades y funciones de los supervisores de contratos 3. Insuficiente capacitación de los supervisores y ordenadores del gasto en materia de obligaciones contractuales y consecuencias jurídicas del incumplimiento</v>
      </c>
      <c r="C8" s="85" t="str">
        <f>CONCATENATE('PLAN DE ACCIÓN'!F10,'PLAN DE ACCIÓN SIN LISTADO'!F10)</f>
        <v>1</v>
      </c>
      <c r="D8" s="85" t="str">
        <f>CONCATENATE('PLAN DE ACCIÓN'!G10,'PLAN DE ACCIÓN SIN LISTADO'!G10,'PLAN DE ACCIÓN'!H10,'PLAN DE ACCIÓN SIN LISTADO'!H10)</f>
        <v>Adoptar un procedimiento interno obligatorio de supervisión y seguimiento contractual, aplicable a los contratos relacionados con la gestión ambiental, que garantice el cumplimiento de las obligaciones contractuales y la correcta ejecución de los recursosFortalecer las competencias jurídicas y técnicas de los supervisores contractuales mediante capacitación específica en contratación estatal, CPACA y normativa ambiental</v>
      </c>
      <c r="E8" s="86"/>
      <c r="F8" s="86"/>
      <c r="G8" s="87" t="str">
        <f>+IF(AND(E8&lt;&gt;"",F8&lt;&gt;""),"( "&amp;E8&amp;" / "&amp;F8&amp;" ) * 100","(Numerador / Denominador )*100")</f>
        <v>(Numerador / Denominador )*100</v>
      </c>
      <c r="H8" s="88"/>
      <c r="I8" s="88"/>
      <c r="J8" s="92" t="str">
        <f>IFERROR(H8/I8,"")</f>
        <v/>
      </c>
      <c r="K8" s="90"/>
      <c r="L8" s="91"/>
      <c r="M8" s="91"/>
      <c r="N8" s="97" t="str">
        <f>IFERROR(L8/M8,"")</f>
        <v/>
      </c>
      <c r="O8" s="98"/>
      <c r="P8" s="97" t="str">
        <f>+IFERROR(AVERAGE(N8,J8),"")</f>
        <v/>
      </c>
      <c r="Q8" s="94"/>
    </row>
    <row r="9" spans="2:17" ht="165.2" customHeight="1" x14ac:dyDescent="0.2">
      <c r="B9" s="85" t="str">
        <f>CONCATENATE('PLAN DE ACCIÓN'!E11,'PLAN DE ACCIÓN SIN LISTADO'!E11)</f>
        <v>1.Deficiente planeación administrativa en la adopción y ejecución de decisiones institucionales 2. Expedición de actos administrativos sin adecuada motivación jurídica y técnica  3. Falta de control y verificación interna previa a la expedición de actos administrativos.</v>
      </c>
      <c r="C9" s="85" t="str">
        <f>CONCATENATE('PLAN DE ACCIÓN'!F11,'PLAN DE ACCIÓN SIN LISTADO'!F11)</f>
        <v>2</v>
      </c>
      <c r="D9" s="85" t="str">
        <f>CONCATENATE('PLAN DE ACCIÓN'!G11,'PLAN DE ACCIÓN SIN LISTADO'!G11,'PLAN DE ACCIÓN'!H11,'PLAN DE ACCIÓN SIN LISTADO'!H11)</f>
        <v>Establecer un protocolo interno para la elaboración, revisión y expedición de actos administrativos ambientales, conforme a las disposiciones del CPACA y la normativa ambiental vigenteCapacitar a los funcionarios de las dependencias misionales en procedimiento administrativo ambiental y motivación de actos administrativos</v>
      </c>
      <c r="E9" s="86"/>
      <c r="F9" s="86"/>
      <c r="G9" s="87" t="str">
        <f t="shared" ref="G9:G37" si="0">+IF(AND(E9&lt;&gt;"",F9&lt;&gt;""),"( "&amp;E9&amp;" / "&amp;F9&amp;" ) * 100","(Numerador / Denominador )*100")</f>
        <v>(Numerador / Denominador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str">
        <f>CONCATENATE('PLAN DE ACCIÓN'!E12,'PLAN DE ACCIÓN SIN LISTADO'!E12)</f>
        <v>1. Ausencia de un fondo específico para atender el pago de condenas judiciales y conciliaciones.2. Falta de seguimiento oportuno a las obligaciones económicas derivadas de sentencias y actos administrativos 4.Deficiente programación presupuestal para el pago de obligaciones económicas exigible</v>
      </c>
      <c r="C10" s="85" t="str">
        <f>CONCATENATE('PLAN DE ACCIÓN'!F12,'PLAN DE ACCIÓN SIN LISTADO'!F12)</f>
        <v>3</v>
      </c>
      <c r="D10" s="85" t="str">
        <f>CONCATENATE('PLAN DE ACCIÓN'!G12,'PLAN DE ACCIÓN SIN LISTADO'!G12,'PLAN DE ACCIÓN'!H12,'PLAN DE ACCIÓN SIN LISTADO'!H12)</f>
        <v>Implementar un sistema de control y seguimiento de obligaciones económicas que incluya la creación y operación de un Fondo para el pago de condenas judiciales, con el fin de garantizar la atención oportuna de las obligaciones a cargo de la entidadFortalecer la planeación presupuestal y financiera para garantizar el pago oportuno de las obligaciones de la entidad</v>
      </c>
      <c r="E10" s="86"/>
      <c r="F10" s="86"/>
      <c r="G10" s="87" t="str">
        <f t="shared" si="0"/>
        <v>(Numerador / Denominador )*100</v>
      </c>
      <c r="H10" s="88"/>
      <c r="I10" s="88"/>
      <c r="J10" s="92" t="str">
        <f t="shared" si="1"/>
        <v/>
      </c>
      <c r="K10" s="90"/>
      <c r="L10" s="91"/>
      <c r="M10" s="91"/>
      <c r="N10" s="97" t="str">
        <f t="shared" si="2"/>
        <v/>
      </c>
      <c r="O10" s="98"/>
      <c r="P10" s="97" t="str">
        <f t="shared" si="3"/>
        <v/>
      </c>
      <c r="Q10" s="94"/>
    </row>
    <row r="11" spans="2:17" ht="165.2" customHeight="1" x14ac:dyDescent="0.2">
      <c r="B11" s="85" t="str">
        <f>CONCATENATE('PLAN DE ACCIÓN'!E13,'PLAN DE ACCIÓN SIN LISTADO'!E13)</f>
        <v/>
      </c>
      <c r="C11" s="85" t="str">
        <f>CONCATENATE('PLAN DE ACCIÓN'!F13,'PLAN DE ACCIÓN SIN LISTADO'!F13)</f>
        <v/>
      </c>
      <c r="D11" s="85" t="str">
        <f>CONCATENATE('PLAN DE ACCIÓN'!G13,'PLAN DE ACCIÓN SIN LISTADO'!G13,'PLAN DE ACCIÓN'!H13,'PLAN DE ACCIÓN SIN LISTADO'!H13)</f>
        <v/>
      </c>
      <c r="E11" s="86"/>
      <c r="F11" s="86"/>
      <c r="G11" s="87" t="str">
        <f t="shared" si="0"/>
        <v>(Numerador / Denominador )*100</v>
      </c>
      <c r="H11" s="88"/>
      <c r="I11" s="88"/>
      <c r="J11" s="92" t="str">
        <f t="shared" si="1"/>
        <v/>
      </c>
      <c r="K11" s="90"/>
      <c r="L11" s="91"/>
      <c r="M11" s="91"/>
      <c r="N11" s="97" t="str">
        <f t="shared" si="2"/>
        <v/>
      </c>
      <c r="O11" s="98"/>
      <c r="P11" s="97" t="str">
        <f t="shared" si="3"/>
        <v/>
      </c>
      <c r="Q11" s="94"/>
    </row>
    <row r="12" spans="2:17" ht="165.2" customHeight="1" x14ac:dyDescent="0.2">
      <c r="B12" s="85" t="str">
        <f>CONCATENATE('PLAN DE ACCIÓN'!E14,'PLAN DE ACCIÓN SIN LISTADO'!E14)</f>
        <v/>
      </c>
      <c r="C12" s="85" t="str">
        <f>CONCATENATE('PLAN DE ACCIÓN'!F14,'PLAN DE ACCIÓN SIN LISTADO'!F14)</f>
        <v/>
      </c>
      <c r="D12" s="85" t="str">
        <f>CONCATENATE('PLAN DE ACCIÓN'!G14,'PLAN DE ACCIÓN SIN LISTADO'!G14,'PLAN DE ACCIÓN'!H14,'PLAN DE ACCIÓN SIN LISTADO'!H14)</f>
        <v/>
      </c>
      <c r="E12" s="86"/>
      <c r="F12" s="86"/>
      <c r="G12" s="87" t="str">
        <f t="shared" si="0"/>
        <v>(Numerador / Denominador )*100</v>
      </c>
      <c r="H12" s="88"/>
      <c r="I12" s="88"/>
      <c r="J12" s="92" t="str">
        <f t="shared" si="1"/>
        <v/>
      </c>
      <c r="K12" s="90"/>
      <c r="L12" s="91"/>
      <c r="M12" s="91"/>
      <c r="N12" s="97" t="str">
        <f t="shared" si="2"/>
        <v/>
      </c>
      <c r="O12" s="98"/>
      <c r="P12" s="97" t="str">
        <f t="shared" si="3"/>
        <v/>
      </c>
      <c r="Q12" s="94"/>
    </row>
    <row r="13" spans="2:17" ht="165.2" customHeight="1" x14ac:dyDescent="0.2">
      <c r="B13" s="85" t="str">
        <f>CONCATENATE('PLAN DE ACCIÓN'!E15,'PLAN DE ACCIÓN SIN LISTADO'!E15)</f>
        <v/>
      </c>
      <c r="C13" s="85" t="str">
        <f>CONCATENATE('PLAN DE ACCIÓN'!F15,'PLAN DE ACCIÓN SIN LISTADO'!F15)</f>
        <v/>
      </c>
      <c r="D13" s="85" t="str">
        <f>CONCATENATE('PLAN DE ACCIÓN'!G15,'PLAN DE ACCIÓN SIN LISTADO'!G15,'PLAN DE ACCIÓN'!H15,'PLAN DE ACCIÓN SIN LISTADO'!H15)</f>
        <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x14ac:dyDescent="0.2">
      <c r="B14" s="85" t="str">
        <f>CONCATENATE('PLAN DE ACCIÓN'!E16,'PLAN DE ACCIÓN SIN LISTADO'!E16)</f>
        <v/>
      </c>
      <c r="C14" s="85" t="str">
        <f>CONCATENATE('PLAN DE ACCIÓN'!F16,'PLAN DE ACCIÓN SIN LISTADO'!F16)</f>
        <v/>
      </c>
      <c r="D14" s="85" t="str">
        <f>CONCATENATE('PLAN DE ACCIÓN'!G16,'PLAN DE ACCIÓN SIN LISTADO'!G16,'PLAN DE ACCIÓN'!H16,'PLAN DE ACCIÓN SIN LISTADO'!H16)</f>
        <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x14ac:dyDescent="0.2">
      <c r="B15" s="85" t="str">
        <f>CONCATENATE('PLAN DE ACCIÓN'!E17,'PLAN DE ACCIÓN SIN LISTADO'!E17)</f>
        <v/>
      </c>
      <c r="C15" s="85" t="str">
        <f>CONCATENATE('PLAN DE ACCIÓN'!F17,'PLAN DE ACCIÓN SIN LISTADO'!F17)</f>
        <v/>
      </c>
      <c r="D15" s="85" t="str">
        <f>CONCATENATE('PLAN DE ACCIÓN'!G17,'PLAN DE ACCIÓN SIN LISTADO'!G17,'PLAN DE ACCIÓN'!H17,'PLAN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str">
        <f>CONCATENATE('PLAN DE ACCIÓN'!E18,'PLAN DE ACCIÓN SIN LISTADO'!E18)</f>
        <v/>
      </c>
      <c r="C16" s="85" t="str">
        <f>CONCATENATE('PLAN DE ACCIÓN'!F18,'PLAN DE ACCIÓN SIN LISTADO'!F18)</f>
        <v/>
      </c>
      <c r="D16" s="85" t="str">
        <f>CONCATENATE('PLAN DE ACCIÓN'!G18,'PLAN DE ACCIÓN SIN LISTADO'!G18,'PLAN DE ACCIÓN'!H18,'PLAN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str">
        <f>CONCATENATE('PLAN DE ACCIÓN'!E19,'PLAN DE ACCIÓN SIN LISTADO'!E19)</f>
        <v/>
      </c>
      <c r="C17" s="85" t="str">
        <f>CONCATENATE('PLAN DE ACCIÓN'!F19,'PLAN DE ACCIÓN SIN LISTADO'!F19)</f>
        <v/>
      </c>
      <c r="D17" s="85" t="str">
        <f>CONCATENATE('PLAN DE ACCIÓN'!G19,'PLAN DE ACCIÓN SIN LISTADO'!G19,'PLAN DE ACCIÓN'!H19,'PLAN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ACCIÓN'!E20,'PLAN DE ACCIÓN SIN LISTADO'!E20)</f>
        <v/>
      </c>
      <c r="C18" s="85" t="str">
        <f>CONCATENATE('PLAN DE ACCIÓN'!F20,'PLAN DE ACCIÓN SIN LISTADO'!F20)</f>
        <v/>
      </c>
      <c r="D18" s="85" t="str">
        <f>CONCATENATE('PLAN DE ACCIÓN'!G20,'PLAN DE ACCIÓN SIN LISTADO'!G20,'PLAN DE ACCIÓN'!H20,'PLAN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ACCIÓN'!E21,'PLAN DE ACCIÓN SIN LISTADO'!E21)</f>
        <v/>
      </c>
      <c r="C19" s="85" t="str">
        <f>CONCATENATE('PLAN DE ACCIÓN'!F21,'PLAN DE ACCIÓN SIN LISTADO'!F21)</f>
        <v/>
      </c>
      <c r="D19" s="85" t="str">
        <f>CONCATENATE('PLAN DE ACCIÓN'!G21,'PLAN DE ACCIÓN SIN LISTADO'!G21,'PLAN DE ACCIÓN'!H21,'PLAN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ACCIÓN'!E22,'PLAN DE ACCIÓN SIN LISTADO'!E22)</f>
        <v/>
      </c>
      <c r="C20" s="85" t="str">
        <f>CONCATENATE('PLAN DE ACCIÓN'!F22,'PLAN DE ACCIÓN SIN LISTADO'!F22)</f>
        <v/>
      </c>
      <c r="D20" s="85" t="str">
        <f>CONCATENATE('PLAN DE ACCIÓN'!G22,'PLAN DE ACCIÓN SIN LISTADO'!G22,'PLAN DE ACCIÓN'!H22,'PLAN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ACCIÓN'!E23,'PLAN DE ACCIÓN SIN LISTADO'!E23)</f>
        <v/>
      </c>
      <c r="C21" s="85" t="str">
        <f>CONCATENATE('PLAN DE ACCIÓN'!F23,'PLAN DE ACCIÓN SIN LISTADO'!F23)</f>
        <v/>
      </c>
      <c r="D21" s="85" t="str">
        <f>CONCATENATE('PLAN DE ACCIÓN'!G23,'PLAN DE ACCIÓN SIN LISTADO'!G23,'PLAN DE ACCIÓN'!H23,'PLAN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ACCIÓN'!E24,'PLAN DE ACCIÓN SIN LISTADO'!E24)</f>
        <v/>
      </c>
      <c r="C22" s="85" t="str">
        <f>CONCATENATE('PLAN DE ACCIÓN'!F24,'PLAN DE ACCIÓN SIN LISTADO'!F24)</f>
        <v/>
      </c>
      <c r="D22" s="85" t="str">
        <f>CONCATENATE('PLAN DE ACCIÓN'!G24,'PLAN DE ACCIÓN SIN LISTADO'!G24,'PLAN DE ACCIÓN'!H24,'PLAN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ACCIÓN'!E25,'PLAN DE ACCIÓN SIN LISTADO'!E25)</f>
        <v/>
      </c>
      <c r="C23" s="85" t="str">
        <f>CONCATENATE('PLAN DE ACCIÓN'!F25,'PLAN DE ACCIÓN SIN LISTADO'!F25)</f>
        <v/>
      </c>
      <c r="D23" s="85" t="str">
        <f>CONCATENATE('PLAN DE ACCIÓN'!G25,'PLAN DE ACCIÓN SIN LISTADO'!G25,'PLAN DE ACCIÓN'!H25,'PLAN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ACCIÓN'!E26,'PLAN DE ACCIÓN SIN LISTADO'!E26)</f>
        <v/>
      </c>
      <c r="C24" s="85" t="str">
        <f>CONCATENATE('PLAN DE ACCIÓN'!F26,'PLAN DE ACCIÓN SIN LISTADO'!F26)</f>
        <v/>
      </c>
      <c r="D24" s="85" t="str">
        <f>CONCATENATE('PLAN DE ACCIÓN'!G26,'PLAN DE ACCIÓN SIN LISTADO'!G26,'PLAN DE ACCIÓN'!H26,'PLAN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ACCIÓN'!E27,'PLAN DE ACCIÓN SIN LISTADO'!E27)</f>
        <v/>
      </c>
      <c r="C25" s="85" t="str">
        <f>CONCATENATE('PLAN DE ACCIÓN'!F27,'PLAN DE ACCIÓN SIN LISTADO'!F27)</f>
        <v/>
      </c>
      <c r="D25" s="85" t="str">
        <f>CONCATENATE('PLAN DE ACCIÓN'!G27,'PLAN DE ACCIÓN SIN LISTADO'!G27,'PLAN DE ACCIÓN'!H27,'PLAN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ACCIÓN'!E28,'PLAN DE ACCIÓN SIN LISTADO'!E28)</f>
        <v/>
      </c>
      <c r="C26" s="85" t="str">
        <f>CONCATENATE('PLAN DE ACCIÓN'!F28,'PLAN DE ACCIÓN SIN LISTADO'!F28)</f>
        <v/>
      </c>
      <c r="D26" s="85" t="str">
        <f>CONCATENATE('PLAN DE ACCIÓN'!G28,'PLAN DE ACCIÓN SIN LISTADO'!G28,'PLAN DE ACCIÓN'!H28,'PLAN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ACCIÓN'!E29,'PLAN DE ACCIÓN SIN LISTADO'!E29)</f>
        <v/>
      </c>
      <c r="C27" s="85" t="str">
        <f>CONCATENATE('PLAN DE ACCIÓN'!F29,'PLAN DE ACCIÓN SIN LISTADO'!F29)</f>
        <v/>
      </c>
      <c r="D27" s="85" t="str">
        <f>CONCATENATE('PLAN DE ACCIÓN'!G29,'PLAN DE ACCIÓN SIN LISTADO'!G29,'PLAN DE ACCIÓN'!H29,'PLAN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ACCIÓN'!E30,'PLAN DE ACCIÓN SIN LISTADO'!E30)</f>
        <v/>
      </c>
      <c r="C28" s="85" t="str">
        <f>CONCATENATE('PLAN DE ACCIÓN'!F30,'PLAN DE ACCIÓN SIN LISTADO'!F30)</f>
        <v/>
      </c>
      <c r="D28" s="85" t="str">
        <f>CONCATENATE('PLAN DE ACCIÓN'!G30,'PLAN DE ACCIÓN SIN LISTADO'!G30,'PLAN DE ACCIÓN'!H30,'PLAN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ACCIÓN'!E31,'PLAN DE ACCIÓN SIN LISTADO'!E31)</f>
        <v/>
      </c>
      <c r="C29" s="85" t="str">
        <f>CONCATENATE('PLAN DE ACCIÓN'!F31,'PLAN DE ACCIÓN SIN LISTADO'!F31)</f>
        <v/>
      </c>
      <c r="D29" s="85" t="str">
        <f>CONCATENATE('PLAN DE ACCIÓN'!G31,'PLAN DE ACCIÓN SIN LISTADO'!G31,'PLAN DE ACCIÓN'!H31,'PLAN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ACCIÓN'!E32,'PLAN DE ACCIÓN SIN LISTADO'!E32)</f>
        <v/>
      </c>
      <c r="C30" s="85" t="str">
        <f>CONCATENATE('PLAN DE ACCIÓN'!F32,'PLAN DE ACCIÓN SIN LISTADO'!F32)</f>
        <v/>
      </c>
      <c r="D30" s="85" t="str">
        <f>CONCATENATE('PLAN DE ACCIÓN'!G32,'PLAN DE ACCIÓN SIN LISTADO'!G32,'PLAN DE ACCIÓN'!H32,'PLAN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ACCIÓN'!E33,'PLAN DE ACCIÓN SIN LISTADO'!E33)</f>
        <v/>
      </c>
      <c r="C31" s="85" t="str">
        <f>CONCATENATE('PLAN DE ACCIÓN'!F33,'PLAN DE ACCIÓN SIN LISTADO'!F33)</f>
        <v/>
      </c>
      <c r="D31" s="85" t="str">
        <f>CONCATENATE('PLAN DE ACCIÓN'!G33,'PLAN DE ACCIÓN SIN LISTADO'!G33,'PLAN DE ACCIÓN'!H33,'PLAN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ACCIÓN'!E34,'PLAN DE ACCIÓN SIN LISTADO'!E34)</f>
        <v/>
      </c>
      <c r="C32" s="85" t="str">
        <f>CONCATENATE('PLAN DE ACCIÓN'!F34,'PLAN DE ACCIÓN SIN LISTADO'!F34)</f>
        <v/>
      </c>
      <c r="D32" s="85" t="str">
        <f>CONCATENATE('PLAN DE ACCIÓN'!G34,'PLAN DE ACCIÓN SIN LISTADO'!G34,'PLAN DE ACCIÓN'!H34,'PLAN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ACCIÓN'!E35,'PLAN DE ACCIÓN SIN LISTADO'!E35)</f>
        <v/>
      </c>
      <c r="C33" s="85" t="str">
        <f>CONCATENATE('PLAN DE ACCIÓN'!F35,'PLAN DE ACCIÓN SIN LISTADO'!F35)</f>
        <v/>
      </c>
      <c r="D33" s="85" t="str">
        <f>CONCATENATE('PLAN DE ACCIÓN'!G35,'PLAN DE ACCIÓN SIN LISTADO'!G35,'PLAN DE ACCIÓN'!H35,'PLAN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ACCIÓN'!E36,'PLAN DE ACCIÓN SIN LISTADO'!E36)</f>
        <v/>
      </c>
      <c r="C34" s="85" t="str">
        <f>CONCATENATE('PLAN DE ACCIÓN'!F36,'PLAN DE ACCIÓN SIN LISTADO'!F36)</f>
        <v/>
      </c>
      <c r="D34" s="85" t="str">
        <f>CONCATENATE('PLAN DE ACCIÓN'!G36,'PLAN DE ACCIÓN SIN LISTADO'!G36,'PLAN DE ACCIÓN'!H36,'PLAN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ACCIÓN'!E37,'PLAN DE ACCIÓN SIN LISTADO'!E37)</f>
        <v/>
      </c>
      <c r="C35" s="85" t="str">
        <f>CONCATENATE('PLAN DE ACCIÓN'!F37,'PLAN DE ACCIÓN SIN LISTADO'!F37)</f>
        <v/>
      </c>
      <c r="D35" s="85" t="str">
        <f>CONCATENATE('PLAN DE ACCIÓN'!G37,'PLAN DE ACCIÓN SIN LISTADO'!G37,'PLAN DE ACCIÓN'!H37,'PLAN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ACCIÓN'!E38,'PLAN DE ACCIÓN SIN LISTADO'!E38)</f>
        <v/>
      </c>
      <c r="C36" s="85" t="str">
        <f>CONCATENATE('PLAN DE ACCIÓN'!F38,'PLAN DE ACCIÓN SIN LISTADO'!F38)</f>
        <v/>
      </c>
      <c r="D36" s="85" t="str">
        <f>CONCATENATE('PLAN DE ACCIÓN'!G38,'PLAN DE ACCIÓN SIN LISTADO'!G38,'PLAN DE ACCIÓN'!H38,'PLAN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ACCIÓN'!E39,'PLAN DE ACCIÓN SIN LISTADO'!E39)</f>
        <v/>
      </c>
      <c r="C37" s="85" t="str">
        <f>CONCATENATE('PLAN DE ACCIÓN'!F39,'PLAN DE ACCIÓN SIN LISTADO'!F39)</f>
        <v/>
      </c>
      <c r="D37" s="85" t="str">
        <f>CONCATENATE('PLAN DE ACCIÓN'!G39,'PLAN DE ACCIÓN SIN LISTADO'!G39,'PLAN DE ACCIÓN'!H39,'PLAN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sheetProtection algorithmName="SHA-512" hashValue="iD9rcLvmliXrynKOLR36b3M1DPxDD6P6N3Nr20XuLytF68PCVkuhq/K/Y7oR5GJbx9eAO8b3XagiK5xpDW+ULQ==" saltValue="h100/MHxNTxVNU0RRuCJIA==" spinCount="100000" sheet="1" objects="1" scenarios="1"/>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00000000-0002-0000-0E00-000000000000}"/>
    <dataValidation allowBlank="1" showInputMessage="1" showErrorMessage="1" prompt="Se calcula automáticamente el porcentaje de avance, una vez se ingresen los valores del numerado y denominador" sqref="J7:J37 O7 N7:N37" xr:uid="{00000000-0002-0000-0E00-000001000000}"/>
    <dataValidation allowBlank="1" showInputMessage="1" showErrorMessage="1" prompt="Escriba el valor numérico del denominador" sqref="I7:I37 M7:M37" xr:uid="{00000000-0002-0000-0E00-000002000000}"/>
    <dataValidation allowBlank="1" showInputMessage="1" showErrorMessage="1" prompt="Escriba el valor numérico del numerador" sqref="H7:H37 L7:L37" xr:uid="{00000000-0002-0000-0E00-000003000000}"/>
    <dataValidation allowBlank="1" showInputMessage="1" showErrorMessage="1" prompt="La formula se llena automáticamente con la información ingresada en la descripción del numerador y el denominador.  Se multiplica por 100 para obtener un porcentaje." sqref="G7" xr:uid="{00000000-0002-0000-0E00-000004000000}"/>
    <dataValidation allowBlank="1" showInputMessage="1" showErrorMessage="1" prompt="Describa el numerador" sqref="E7:E37" xr:uid="{00000000-0002-0000-0E00-000005000000}"/>
    <dataValidation allowBlank="1" showInputMessage="1" showErrorMessage="1" prompt="Describa el denominador" sqref="F7:F37" xr:uid="{00000000-0002-0000-0E00-000006000000}"/>
    <dataValidation allowBlank="1" showInputMessage="1" showErrorMessage="1" prompt="Esta información se carga automáticamente del PLAN DE ACCIÓN " sqref="B8:D37" xr:uid="{00000000-0002-0000-0E00-000007000000}"/>
    <dataValidation allowBlank="1" showInputMessage="1" showErrorMessage="1" prompt="Brevemente, expliqué el valor del resultado." sqref="K7:K37" xr:uid="{00000000-0002-0000-0E00-000008000000}"/>
    <dataValidation allowBlank="1" showInputMessage="1" showErrorMessage="1" prompt="Brevemente, explique el valor del resultado" sqref="O8:O37" xr:uid="{00000000-0002-0000-0E00-000009000000}"/>
  </dataValidations>
  <hyperlinks>
    <hyperlink ref="E6:G6" location="'INDICADOR DE RESULTADO'!A1" display="Ayuda" xr:uid="{00000000-0004-0000-0E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B3:M66"/>
  <sheetViews>
    <sheetView showGridLines="0" showRowColHeaders="0" zoomScale="90" zoomScaleNormal="90" workbookViewId="0">
      <selection activeCell="C8" sqref="C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198" t="s">
        <v>610</v>
      </c>
      <c r="C3" s="198"/>
      <c r="D3" s="171"/>
      <c r="E3" s="80"/>
      <c r="F3" s="48"/>
      <c r="G3" s="48"/>
    </row>
    <row r="4" spans="2:13" ht="15" x14ac:dyDescent="0.2">
      <c r="B4" s="81"/>
      <c r="C4" s="81"/>
      <c r="E4" s="99"/>
      <c r="F4" s="99"/>
      <c r="G4" s="99"/>
    </row>
    <row r="5" spans="2:13" ht="15" x14ac:dyDescent="0.2">
      <c r="B5" s="62" t="s">
        <v>570</v>
      </c>
      <c r="C5" s="100"/>
      <c r="D5" s="187" t="s">
        <v>595</v>
      </c>
      <c r="E5" s="188"/>
      <c r="F5" s="188"/>
      <c r="G5" s="188"/>
      <c r="H5" s="188"/>
      <c r="I5" s="188"/>
      <c r="J5" s="188"/>
      <c r="K5" s="188"/>
      <c r="L5" s="188"/>
      <c r="M5" s="189"/>
    </row>
    <row r="6" spans="2:13" ht="15" x14ac:dyDescent="0.2">
      <c r="C6" s="101" t="s">
        <v>584</v>
      </c>
      <c r="D6" s="219" t="s">
        <v>596</v>
      </c>
      <c r="E6" s="220"/>
      <c r="F6" s="220"/>
      <c r="G6" s="218"/>
      <c r="H6" s="216" t="s">
        <v>597</v>
      </c>
      <c r="I6" s="217"/>
      <c r="J6" s="217"/>
      <c r="K6" s="218"/>
      <c r="L6" s="202" t="s">
        <v>611</v>
      </c>
      <c r="M6" s="185" t="s">
        <v>599</v>
      </c>
    </row>
    <row r="7" spans="2:13" ht="42.75" x14ac:dyDescent="0.2">
      <c r="B7" s="64" t="s">
        <v>612</v>
      </c>
      <c r="C7" s="64" t="s">
        <v>604</v>
      </c>
      <c r="D7" s="83" t="s">
        <v>2160</v>
      </c>
      <c r="E7" s="83" t="s">
        <v>2159</v>
      </c>
      <c r="F7" s="83" t="s">
        <v>607</v>
      </c>
      <c r="G7" s="83" t="s">
        <v>608</v>
      </c>
      <c r="H7" s="84" t="s">
        <v>2161</v>
      </c>
      <c r="I7" s="84" t="s">
        <v>2162</v>
      </c>
      <c r="J7" s="84" t="s">
        <v>607</v>
      </c>
      <c r="K7" s="84" t="s">
        <v>608</v>
      </c>
      <c r="L7" s="203"/>
      <c r="M7" s="186"/>
    </row>
    <row r="8" spans="2:13" ht="50.1" customHeight="1" x14ac:dyDescent="0.2">
      <c r="B8" s="102"/>
      <c r="C8" s="87" t="s">
        <v>613</v>
      </c>
      <c r="D8" s="88"/>
      <c r="E8" s="88"/>
      <c r="F8" s="97" t="str">
        <f t="shared" ref="F8" si="0">+IFERROR((D8-E8)/E8,"")</f>
        <v/>
      </c>
      <c r="G8" s="103"/>
      <c r="H8" s="91"/>
      <c r="I8" s="104" t="str">
        <f>+IF(D8="","",D8)</f>
        <v/>
      </c>
      <c r="J8" s="97" t="str">
        <f>IF(H8="","",IFERROR((H8-I8)/I8,""))</f>
        <v/>
      </c>
      <c r="K8" s="93"/>
      <c r="L8" s="97" t="str">
        <f>IF(H8="",F8,IFERROR(AVERAGE(J8,F8),""))</f>
        <v/>
      </c>
      <c r="M8" s="94"/>
    </row>
    <row r="9" spans="2:13" ht="50.1" customHeight="1" x14ac:dyDescent="0.2">
      <c r="B9" s="102" t="str">
        <f>CONCATENATE('PLAN DE ACCIÓN'!C11,'PLAN DE ACCIÓN SIN LISTADO'!C11)</f>
        <v>Fallas administrativas en el ejercicio de las funciones misionales y administrativas de la entidad.</v>
      </c>
      <c r="C9" s="87" t="s">
        <v>614</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1" customHeight="1" x14ac:dyDescent="0.2">
      <c r="B10" s="102" t="str">
        <f>CONCATENATE('PLAN DE ACCIÓN'!C12,'PLAN DE ACCIÓN SIN LISTADO'!C12)</f>
        <v>Incumplimiento de obligaciones económicas claras, expresas y exigibles, derivado de deficiencias en la planeación financiera y en la gestión presupuestal para la atención de condenas judiciale</v>
      </c>
      <c r="C10" s="87" t="s">
        <v>615</v>
      </c>
      <c r="D10" s="88"/>
      <c r="E10" s="88"/>
      <c r="F10" s="97" t="str">
        <f t="shared" si="1"/>
        <v/>
      </c>
      <c r="G10" s="103"/>
      <c r="H10" s="91"/>
      <c r="I10" s="104" t="str">
        <f t="shared" si="2"/>
        <v/>
      </c>
      <c r="J10" s="97" t="str">
        <f t="shared" si="3"/>
        <v/>
      </c>
      <c r="K10" s="93"/>
      <c r="L10" s="97" t="str">
        <f t="shared" si="4"/>
        <v/>
      </c>
      <c r="M10" s="94"/>
    </row>
    <row r="11" spans="2:13" ht="50.1" customHeight="1" x14ac:dyDescent="0.2">
      <c r="B11" s="102" t="str">
        <f>CONCATENATE('PLAN DE ACCIÓN'!C13,'PLAN DE ACCIÓN SIN LISTADO'!C13)</f>
        <v/>
      </c>
      <c r="C11" s="87" t="s">
        <v>616</v>
      </c>
      <c r="D11" s="88"/>
      <c r="E11" s="88"/>
      <c r="F11" s="97" t="str">
        <f t="shared" si="1"/>
        <v/>
      </c>
      <c r="G11" s="103"/>
      <c r="H11" s="91"/>
      <c r="I11" s="104" t="str">
        <f t="shared" si="2"/>
        <v/>
      </c>
      <c r="J11" s="97" t="str">
        <f t="shared" si="3"/>
        <v/>
      </c>
      <c r="K11" s="93"/>
      <c r="L11" s="97" t="str">
        <f t="shared" si="4"/>
        <v/>
      </c>
      <c r="M11" s="94"/>
    </row>
    <row r="12" spans="2:13" ht="50.1" customHeight="1" x14ac:dyDescent="0.2">
      <c r="B12" s="102" t="str">
        <f>CONCATENATE('PLAN DE ACCIÓN'!C14,'PLAN DE ACCIÓN SIN LISTADO'!C14)</f>
        <v/>
      </c>
      <c r="C12" s="87" t="s">
        <v>617</v>
      </c>
      <c r="D12" s="88"/>
      <c r="E12" s="88"/>
      <c r="F12" s="97" t="str">
        <f t="shared" si="1"/>
        <v/>
      </c>
      <c r="G12" s="103"/>
      <c r="H12" s="91"/>
      <c r="I12" s="104" t="str">
        <f t="shared" si="2"/>
        <v/>
      </c>
      <c r="J12" s="97" t="str">
        <f t="shared" si="3"/>
        <v/>
      </c>
      <c r="K12" s="93"/>
      <c r="L12" s="97" t="str">
        <f t="shared" si="4"/>
        <v/>
      </c>
      <c r="M12" s="94"/>
    </row>
    <row r="13" spans="2:13" ht="50.1" customHeight="1" x14ac:dyDescent="0.2">
      <c r="B13" s="102" t="str">
        <f>CONCATENATE('PLAN DE ACCIÓN'!C15,'PLAN DE ACCIÓN SIN LISTADO'!C15)</f>
        <v/>
      </c>
      <c r="C13" s="87" t="s">
        <v>618</v>
      </c>
      <c r="D13" s="88"/>
      <c r="E13" s="88"/>
      <c r="F13" s="97" t="str">
        <f t="shared" si="1"/>
        <v/>
      </c>
      <c r="G13" s="103"/>
      <c r="H13" s="91"/>
      <c r="I13" s="104" t="str">
        <f t="shared" si="2"/>
        <v/>
      </c>
      <c r="J13" s="97" t="str">
        <f t="shared" si="3"/>
        <v/>
      </c>
      <c r="K13" s="93"/>
      <c r="L13" s="97" t="str">
        <f t="shared" si="4"/>
        <v/>
      </c>
      <c r="M13" s="94"/>
    </row>
    <row r="14" spans="2:13" ht="50.1" customHeight="1" x14ac:dyDescent="0.2">
      <c r="B14" s="102" t="str">
        <f>CONCATENATE('PLAN DE ACCIÓN'!C16,'PLAN DE ACCIÓN SIN LISTADO'!C16)</f>
        <v/>
      </c>
      <c r="C14" s="87" t="s">
        <v>619</v>
      </c>
      <c r="D14" s="88"/>
      <c r="E14" s="88"/>
      <c r="F14" s="97" t="str">
        <f t="shared" si="1"/>
        <v/>
      </c>
      <c r="G14" s="103"/>
      <c r="H14" s="91"/>
      <c r="I14" s="104" t="str">
        <f t="shared" si="2"/>
        <v/>
      </c>
      <c r="J14" s="97" t="str">
        <f t="shared" si="3"/>
        <v/>
      </c>
      <c r="K14" s="93"/>
      <c r="L14" s="97" t="str">
        <f t="shared" si="4"/>
        <v/>
      </c>
      <c r="M14" s="94"/>
    </row>
    <row r="15" spans="2:13" ht="50.1" customHeight="1" x14ac:dyDescent="0.2">
      <c r="B15" s="102" t="str">
        <f>CONCATENATE('PLAN DE ACCIÓN'!C17,'PLAN DE ACCIÓN SIN LISTADO'!C17)</f>
        <v/>
      </c>
      <c r="C15" s="87" t="s">
        <v>620</v>
      </c>
      <c r="D15" s="88"/>
      <c r="E15" s="88"/>
      <c r="F15" s="97" t="str">
        <f t="shared" si="1"/>
        <v/>
      </c>
      <c r="G15" s="103"/>
      <c r="H15" s="91"/>
      <c r="I15" s="104" t="str">
        <f t="shared" si="2"/>
        <v/>
      </c>
      <c r="J15" s="97" t="str">
        <f t="shared" si="3"/>
        <v/>
      </c>
      <c r="K15" s="93"/>
      <c r="L15" s="97" t="str">
        <f t="shared" si="4"/>
        <v/>
      </c>
      <c r="M15" s="94"/>
    </row>
    <row r="16" spans="2:13" ht="50.1" customHeight="1" x14ac:dyDescent="0.2">
      <c r="B16" s="102" t="str">
        <f>CONCATENATE('PLAN DE ACCIÓN'!C18,'PLAN DE ACCIÓN SIN LISTADO'!C18)</f>
        <v/>
      </c>
      <c r="C16" s="87" t="s">
        <v>621</v>
      </c>
      <c r="D16" s="88"/>
      <c r="E16" s="88"/>
      <c r="F16" s="97" t="str">
        <f t="shared" si="1"/>
        <v/>
      </c>
      <c r="G16" s="103"/>
      <c r="H16" s="91"/>
      <c r="I16" s="104" t="str">
        <f t="shared" si="2"/>
        <v/>
      </c>
      <c r="J16" s="97" t="str">
        <f t="shared" si="3"/>
        <v/>
      </c>
      <c r="K16" s="93"/>
      <c r="L16" s="97" t="str">
        <f t="shared" si="4"/>
        <v/>
      </c>
      <c r="M16" s="94"/>
    </row>
    <row r="17" spans="2:13" ht="50.1" customHeight="1" x14ac:dyDescent="0.2">
      <c r="B17" s="102" t="str">
        <f>CONCATENATE('PLAN DE ACCIÓN'!C19,'PLAN DE ACCIÓN SIN LISTADO'!C19)</f>
        <v/>
      </c>
      <c r="C17" s="87" t="s">
        <v>622</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1" customHeight="1" x14ac:dyDescent="0.2">
      <c r="B18" s="102" t="str">
        <f>CONCATENATE('PLAN DE ACCIÓN'!C20,'PLAN DE ACCIÓN SIN LISTADO'!C20)</f>
        <v/>
      </c>
      <c r="C18" s="87" t="s">
        <v>623</v>
      </c>
      <c r="D18" s="88"/>
      <c r="E18" s="88"/>
      <c r="F18" s="97" t="str">
        <f t="shared" si="5"/>
        <v/>
      </c>
      <c r="G18" s="103"/>
      <c r="H18" s="91"/>
      <c r="I18" s="104" t="str">
        <f t="shared" si="6"/>
        <v/>
      </c>
      <c r="J18" s="97" t="str">
        <f t="shared" si="7"/>
        <v/>
      </c>
      <c r="K18" s="93"/>
      <c r="L18" s="97" t="str">
        <f t="shared" si="8"/>
        <v/>
      </c>
      <c r="M18" s="94"/>
    </row>
    <row r="19" spans="2:13" ht="50.1" customHeight="1" x14ac:dyDescent="0.2">
      <c r="B19" s="102" t="str">
        <f>CONCATENATE('PLAN DE ACCIÓN'!C21,'PLAN DE ACCIÓN SIN LISTADO'!C21)</f>
        <v/>
      </c>
      <c r="C19" s="87" t="s">
        <v>624</v>
      </c>
      <c r="D19" s="88"/>
      <c r="E19" s="88"/>
      <c r="F19" s="97" t="str">
        <f t="shared" si="5"/>
        <v/>
      </c>
      <c r="G19" s="103"/>
      <c r="H19" s="91"/>
      <c r="I19" s="104" t="str">
        <f t="shared" si="6"/>
        <v/>
      </c>
      <c r="J19" s="97" t="str">
        <f t="shared" si="7"/>
        <v/>
      </c>
      <c r="K19" s="93"/>
      <c r="L19" s="97" t="str">
        <f t="shared" si="8"/>
        <v/>
      </c>
      <c r="M19" s="94"/>
    </row>
    <row r="20" spans="2:13" ht="50.1" customHeight="1" x14ac:dyDescent="0.2">
      <c r="B20" s="102" t="str">
        <f>CONCATENATE('PLAN DE ACCIÓN'!C22,'PLAN DE ACCIÓN SIN LISTADO'!C22)</f>
        <v/>
      </c>
      <c r="C20" s="87" t="s">
        <v>625</v>
      </c>
      <c r="D20" s="88"/>
      <c r="E20" s="88"/>
      <c r="F20" s="97" t="str">
        <f t="shared" si="5"/>
        <v/>
      </c>
      <c r="G20" s="103"/>
      <c r="H20" s="91"/>
      <c r="I20" s="104" t="str">
        <f t="shared" si="6"/>
        <v/>
      </c>
      <c r="J20" s="97" t="str">
        <f t="shared" si="7"/>
        <v/>
      </c>
      <c r="K20" s="93"/>
      <c r="L20" s="97" t="str">
        <f t="shared" si="8"/>
        <v/>
      </c>
      <c r="M20" s="94"/>
    </row>
    <row r="21" spans="2:13" ht="50.1" customHeight="1" x14ac:dyDescent="0.2">
      <c r="B21" s="102" t="str">
        <f>CONCATENATE('PLAN DE ACCIÓN'!C23,'PLAN DE ACCIÓN SIN LISTADO'!C23)</f>
        <v/>
      </c>
      <c r="C21" s="87" t="s">
        <v>626</v>
      </c>
      <c r="D21" s="88"/>
      <c r="E21" s="88"/>
      <c r="F21" s="97" t="str">
        <f t="shared" si="5"/>
        <v/>
      </c>
      <c r="G21" s="103"/>
      <c r="H21" s="91"/>
      <c r="I21" s="104" t="str">
        <f t="shared" si="6"/>
        <v/>
      </c>
      <c r="J21" s="97" t="str">
        <f t="shared" si="7"/>
        <v/>
      </c>
      <c r="K21" s="93"/>
      <c r="L21" s="97" t="str">
        <f t="shared" si="8"/>
        <v/>
      </c>
      <c r="M21" s="94"/>
    </row>
    <row r="22" spans="2:13" ht="50.1" customHeight="1" x14ac:dyDescent="0.2">
      <c r="B22" s="102" t="str">
        <f>CONCATENATE('PLAN DE ACCIÓN'!C24,'PLAN DE ACCIÓN SIN LISTADO'!C24)</f>
        <v/>
      </c>
      <c r="C22" s="87" t="s">
        <v>627</v>
      </c>
      <c r="D22" s="88"/>
      <c r="E22" s="88"/>
      <c r="F22" s="97" t="str">
        <f t="shared" si="5"/>
        <v/>
      </c>
      <c r="G22" s="103"/>
      <c r="H22" s="91"/>
      <c r="I22" s="104" t="str">
        <f t="shared" si="6"/>
        <v/>
      </c>
      <c r="J22" s="97" t="str">
        <f t="shared" si="7"/>
        <v/>
      </c>
      <c r="K22" s="93"/>
      <c r="L22" s="97" t="str">
        <f t="shared" si="8"/>
        <v/>
      </c>
      <c r="M22" s="94"/>
    </row>
    <row r="23" spans="2:13" ht="50.1" customHeight="1" x14ac:dyDescent="0.2">
      <c r="B23" s="102" t="str">
        <f>CONCATENATE('PLAN DE ACCIÓN'!C25,'PLAN DE ACCIÓN SIN LISTADO'!C25)</f>
        <v/>
      </c>
      <c r="C23" s="87" t="s">
        <v>628</v>
      </c>
      <c r="D23" s="88"/>
      <c r="E23" s="88"/>
      <c r="F23" s="97" t="str">
        <f t="shared" si="5"/>
        <v/>
      </c>
      <c r="G23" s="103"/>
      <c r="H23" s="91"/>
      <c r="I23" s="104" t="str">
        <f t="shared" si="6"/>
        <v/>
      </c>
      <c r="J23" s="97" t="str">
        <f t="shared" si="7"/>
        <v/>
      </c>
      <c r="K23" s="93"/>
      <c r="L23" s="97" t="str">
        <f t="shared" si="8"/>
        <v/>
      </c>
      <c r="M23" s="94"/>
    </row>
    <row r="24" spans="2:13" ht="50.1" customHeight="1" x14ac:dyDescent="0.2">
      <c r="B24" s="102" t="str">
        <f>CONCATENATE('PLAN DE ACCIÓN'!C26,'PLAN DE ACCIÓN SIN LISTADO'!C26)</f>
        <v/>
      </c>
      <c r="C24" s="87" t="s">
        <v>629</v>
      </c>
      <c r="D24" s="88"/>
      <c r="E24" s="88"/>
      <c r="F24" s="97" t="str">
        <f t="shared" si="5"/>
        <v/>
      </c>
      <c r="G24" s="103"/>
      <c r="H24" s="91"/>
      <c r="I24" s="104" t="str">
        <f t="shared" si="6"/>
        <v/>
      </c>
      <c r="J24" s="97" t="str">
        <f t="shared" si="7"/>
        <v/>
      </c>
      <c r="K24" s="93"/>
      <c r="L24" s="97" t="str">
        <f t="shared" si="8"/>
        <v/>
      </c>
      <c r="M24" s="94"/>
    </row>
    <row r="25" spans="2:13" ht="50.1" customHeight="1" x14ac:dyDescent="0.2">
      <c r="B25" s="102" t="str">
        <f>CONCATENATE('PLAN DE ACCIÓN'!C27,'PLAN DE ACCIÓN SIN LISTADO'!C27)</f>
        <v/>
      </c>
      <c r="C25" s="87" t="s">
        <v>630</v>
      </c>
      <c r="D25" s="88"/>
      <c r="E25" s="88"/>
      <c r="F25" s="97" t="str">
        <f t="shared" si="5"/>
        <v/>
      </c>
      <c r="G25" s="103"/>
      <c r="H25" s="91"/>
      <c r="I25" s="104" t="str">
        <f t="shared" si="6"/>
        <v/>
      </c>
      <c r="J25" s="97" t="str">
        <f t="shared" si="7"/>
        <v/>
      </c>
      <c r="K25" s="93"/>
      <c r="L25" s="97" t="str">
        <f t="shared" si="8"/>
        <v/>
      </c>
      <c r="M25" s="94"/>
    </row>
    <row r="26" spans="2:13" ht="50.1" customHeight="1" x14ac:dyDescent="0.2">
      <c r="B26" s="102" t="str">
        <f>CONCATENATE('PLAN DE ACCIÓN'!C28,'PLAN DE ACCIÓN SIN LISTADO'!C28)</f>
        <v/>
      </c>
      <c r="C26" s="87" t="s">
        <v>631</v>
      </c>
      <c r="D26" s="88"/>
      <c r="E26" s="88"/>
      <c r="F26" s="97" t="str">
        <f t="shared" si="5"/>
        <v/>
      </c>
      <c r="G26" s="103"/>
      <c r="H26" s="91"/>
      <c r="I26" s="104" t="str">
        <f t="shared" si="6"/>
        <v/>
      </c>
      <c r="J26" s="97" t="str">
        <f t="shared" si="7"/>
        <v/>
      </c>
      <c r="K26" s="93"/>
      <c r="L26" s="97" t="str">
        <f t="shared" si="8"/>
        <v/>
      </c>
      <c r="M26" s="94"/>
    </row>
    <row r="27" spans="2:13" ht="50.1" customHeight="1" x14ac:dyDescent="0.2">
      <c r="B27" s="102" t="str">
        <f>CONCATENATE('PLAN DE ACCIÓN'!C29,'PLAN DE ACCIÓN SIN LISTADO'!C29)</f>
        <v/>
      </c>
      <c r="C27" s="87" t="s">
        <v>632</v>
      </c>
      <c r="D27" s="88"/>
      <c r="E27" s="88"/>
      <c r="F27" s="97" t="str">
        <f t="shared" si="5"/>
        <v/>
      </c>
      <c r="G27" s="103"/>
      <c r="H27" s="91"/>
      <c r="I27" s="104" t="str">
        <f t="shared" si="6"/>
        <v/>
      </c>
      <c r="J27" s="97" t="str">
        <f t="shared" si="7"/>
        <v/>
      </c>
      <c r="K27" s="93"/>
      <c r="L27" s="97" t="str">
        <f t="shared" si="8"/>
        <v/>
      </c>
      <c r="M27" s="94"/>
    </row>
    <row r="28" spans="2:13" ht="50.1" customHeight="1" x14ac:dyDescent="0.2">
      <c r="B28" s="102" t="str">
        <f>CONCATENATE('PLAN DE ACCIÓN'!C30,'PLAN DE ACCIÓN SIN LISTADO'!C30)</f>
        <v/>
      </c>
      <c r="C28" s="87" t="s">
        <v>633</v>
      </c>
      <c r="D28" s="88"/>
      <c r="E28" s="88"/>
      <c r="F28" s="97" t="str">
        <f t="shared" si="5"/>
        <v/>
      </c>
      <c r="G28" s="103"/>
      <c r="H28" s="91"/>
      <c r="I28" s="104" t="str">
        <f t="shared" si="6"/>
        <v/>
      </c>
      <c r="J28" s="97" t="str">
        <f t="shared" si="7"/>
        <v/>
      </c>
      <c r="K28" s="93"/>
      <c r="L28" s="97" t="str">
        <f t="shared" si="8"/>
        <v/>
      </c>
      <c r="M28" s="94"/>
    </row>
    <row r="29" spans="2:13" ht="50.1" customHeight="1" x14ac:dyDescent="0.2">
      <c r="B29" s="102" t="str">
        <f>CONCATENATE('PLAN DE ACCIÓN'!C31,'PLAN DE ACCIÓN SIN LISTADO'!C31)</f>
        <v/>
      </c>
      <c r="C29" s="87" t="s">
        <v>634</v>
      </c>
      <c r="D29" s="88"/>
      <c r="E29" s="88"/>
      <c r="F29" s="97" t="str">
        <f t="shared" si="5"/>
        <v/>
      </c>
      <c r="G29" s="103"/>
      <c r="H29" s="91"/>
      <c r="I29" s="104" t="str">
        <f t="shared" si="6"/>
        <v/>
      </c>
      <c r="J29" s="97" t="str">
        <f t="shared" si="7"/>
        <v/>
      </c>
      <c r="K29" s="93"/>
      <c r="L29" s="97" t="str">
        <f t="shared" si="8"/>
        <v/>
      </c>
      <c r="M29" s="94"/>
    </row>
    <row r="30" spans="2:13" ht="50.1" customHeight="1" x14ac:dyDescent="0.2">
      <c r="B30" s="102" t="str">
        <f>CONCATENATE('PLAN DE ACCIÓN'!C32,'PLAN DE ACCIÓN SIN LISTADO'!C32)</f>
        <v/>
      </c>
      <c r="C30" s="87" t="s">
        <v>635</v>
      </c>
      <c r="D30" s="88"/>
      <c r="E30" s="88"/>
      <c r="F30" s="97" t="str">
        <f t="shared" si="5"/>
        <v/>
      </c>
      <c r="G30" s="103"/>
      <c r="H30" s="91"/>
      <c r="I30" s="104" t="str">
        <f t="shared" si="6"/>
        <v/>
      </c>
      <c r="J30" s="97" t="str">
        <f t="shared" si="7"/>
        <v/>
      </c>
      <c r="K30" s="93"/>
      <c r="L30" s="97" t="str">
        <f t="shared" si="8"/>
        <v/>
      </c>
      <c r="M30" s="94"/>
    </row>
    <row r="31" spans="2:13" ht="50.1" customHeight="1" x14ac:dyDescent="0.2">
      <c r="B31" s="102" t="str">
        <f>CONCATENATE('PLAN DE ACCIÓN'!C33,'PLAN DE ACCIÓN SIN LISTADO'!C33)</f>
        <v/>
      </c>
      <c r="C31" s="87" t="s">
        <v>636</v>
      </c>
      <c r="D31" s="88"/>
      <c r="E31" s="88"/>
      <c r="F31" s="97" t="str">
        <f t="shared" si="5"/>
        <v/>
      </c>
      <c r="G31" s="103"/>
      <c r="H31" s="91"/>
      <c r="I31" s="104" t="str">
        <f t="shared" si="6"/>
        <v/>
      </c>
      <c r="J31" s="97" t="str">
        <f t="shared" si="7"/>
        <v/>
      </c>
      <c r="K31" s="93"/>
      <c r="L31" s="97" t="str">
        <f t="shared" si="8"/>
        <v/>
      </c>
      <c r="M31" s="94"/>
    </row>
    <row r="32" spans="2:13" ht="50.1" customHeight="1" x14ac:dyDescent="0.2">
      <c r="B32" s="102" t="str">
        <f>CONCATENATE('PLAN DE ACCIÓN'!C34,'PLAN DE ACCIÓN SIN LISTADO'!C34)</f>
        <v/>
      </c>
      <c r="C32" s="87" t="s">
        <v>637</v>
      </c>
      <c r="D32" s="88"/>
      <c r="E32" s="88"/>
      <c r="F32" s="97" t="str">
        <f t="shared" si="5"/>
        <v/>
      </c>
      <c r="G32" s="103"/>
      <c r="H32" s="91"/>
      <c r="I32" s="104" t="str">
        <f t="shared" si="6"/>
        <v/>
      </c>
      <c r="J32" s="97" t="str">
        <f t="shared" si="7"/>
        <v/>
      </c>
      <c r="K32" s="93"/>
      <c r="L32" s="97" t="str">
        <f t="shared" si="8"/>
        <v/>
      </c>
      <c r="M32" s="94"/>
    </row>
    <row r="33" spans="2:13" ht="50.1" customHeight="1" x14ac:dyDescent="0.2">
      <c r="B33" s="102" t="str">
        <f>CONCATENATE('PLAN DE ACCIÓN'!C35,'PLAN DE ACCIÓN SIN LISTADO'!C35)</f>
        <v/>
      </c>
      <c r="C33" s="87" t="s">
        <v>638</v>
      </c>
      <c r="D33" s="88"/>
      <c r="E33" s="88"/>
      <c r="F33" s="97" t="str">
        <f t="shared" si="5"/>
        <v/>
      </c>
      <c r="G33" s="103"/>
      <c r="H33" s="91"/>
      <c r="I33" s="104" t="str">
        <f t="shared" si="6"/>
        <v/>
      </c>
      <c r="J33" s="97" t="str">
        <f t="shared" si="7"/>
        <v/>
      </c>
      <c r="K33" s="93"/>
      <c r="L33" s="97" t="str">
        <f t="shared" si="8"/>
        <v/>
      </c>
      <c r="M33" s="94"/>
    </row>
    <row r="34" spans="2:13" ht="50.1" customHeight="1" x14ac:dyDescent="0.2">
      <c r="B34" s="102" t="str">
        <f>CONCATENATE('PLAN DE ACCIÓN'!C36,'PLAN DE ACCIÓN SIN LISTADO'!C36)</f>
        <v/>
      </c>
      <c r="C34" s="87" t="s">
        <v>639</v>
      </c>
      <c r="D34" s="88"/>
      <c r="E34" s="88"/>
      <c r="F34" s="97" t="str">
        <f t="shared" si="5"/>
        <v/>
      </c>
      <c r="G34" s="103"/>
      <c r="H34" s="91"/>
      <c r="I34" s="104" t="str">
        <f t="shared" si="6"/>
        <v/>
      </c>
      <c r="J34" s="97" t="str">
        <f t="shared" si="7"/>
        <v/>
      </c>
      <c r="K34" s="93"/>
      <c r="L34" s="97" t="str">
        <f t="shared" si="8"/>
        <v/>
      </c>
      <c r="M34" s="94"/>
    </row>
    <row r="35" spans="2:13" ht="50.1" customHeight="1" x14ac:dyDescent="0.2">
      <c r="B35" s="102" t="str">
        <f>CONCATENATE('PLAN DE ACCIÓN'!C37,'PLAN DE ACCIÓN SIN LISTADO'!C37)</f>
        <v/>
      </c>
      <c r="C35" s="87" t="s">
        <v>640</v>
      </c>
      <c r="D35" s="88"/>
      <c r="E35" s="88"/>
      <c r="F35" s="97" t="str">
        <f t="shared" si="5"/>
        <v/>
      </c>
      <c r="G35" s="103"/>
      <c r="H35" s="91"/>
      <c r="I35" s="104" t="str">
        <f t="shared" si="6"/>
        <v/>
      </c>
      <c r="J35" s="97" t="str">
        <f t="shared" si="7"/>
        <v/>
      </c>
      <c r="K35" s="93"/>
      <c r="L35" s="97" t="str">
        <f t="shared" si="8"/>
        <v/>
      </c>
      <c r="M35" s="94"/>
    </row>
    <row r="36" spans="2:13" ht="50.1" customHeight="1" x14ac:dyDescent="0.2">
      <c r="B36" s="102" t="str">
        <f>CONCATENATE('PLAN DE ACCIÓN'!C38,'PLAN DE ACCIÓN SIN LISTADO'!C38)</f>
        <v/>
      </c>
      <c r="C36" s="87" t="s">
        <v>641</v>
      </c>
      <c r="D36" s="88"/>
      <c r="E36" s="88"/>
      <c r="F36" s="97" t="str">
        <f t="shared" si="5"/>
        <v/>
      </c>
      <c r="G36" s="103"/>
      <c r="H36" s="91"/>
      <c r="I36" s="104" t="str">
        <f t="shared" si="6"/>
        <v/>
      </c>
      <c r="J36" s="97" t="str">
        <f t="shared" si="7"/>
        <v/>
      </c>
      <c r="K36" s="93"/>
      <c r="L36" s="97" t="str">
        <f t="shared" si="8"/>
        <v/>
      </c>
      <c r="M36" s="94"/>
    </row>
    <row r="37" spans="2:13" ht="50.1" customHeight="1" x14ac:dyDescent="0.2">
      <c r="B37" s="102" t="str">
        <f>CONCATENATE('PLAN DE ACCIÓN'!C39,'PLAN DE ACCIÓN SIN LISTADO'!C39)</f>
        <v/>
      </c>
      <c r="C37" s="87" t="s">
        <v>632</v>
      </c>
      <c r="D37" s="88"/>
      <c r="E37" s="88"/>
      <c r="F37" s="97" t="str">
        <f t="shared" si="1"/>
        <v/>
      </c>
      <c r="G37" s="103"/>
      <c r="H37" s="91"/>
      <c r="I37" s="104" t="str">
        <f t="shared" si="2"/>
        <v/>
      </c>
      <c r="J37" s="97" t="str">
        <f t="shared" si="3"/>
        <v/>
      </c>
      <c r="K37" s="93"/>
      <c r="L37" s="97" t="str">
        <f t="shared" si="4"/>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00000000-0002-0000-0F00-000000000000}"/>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00000000-0002-0000-0F00-000001000000}"/>
    <dataValidation allowBlank="1" showInputMessage="1" showErrorMessage="1" prompt="Escriba el número de demandas de esa causa registradas al finalizar el año de implementación 2 en eKOGUI." sqref="H7:H37" xr:uid="{00000000-0002-0000-0F00-000002000000}"/>
    <dataValidation allowBlank="1" showInputMessage="1" showErrorMessage="1" prompt="El campo se diligencia automáticamente con la información registrada para el año de implementación 1." sqref="I7:I37" xr:uid="{00000000-0002-0000-0F00-000003000000}"/>
    <dataValidation allowBlank="1" showInputMessage="1" showErrorMessage="1" prompt="Se calcula automáticamente el cambio porcentual en las demandas de esa causa, una vez se ingrese los valores de las demandas para cada año." sqref="K8:K37 F7:F37 J7:J37" xr:uid="{00000000-0002-0000-0F00-000004000000}"/>
    <dataValidation allowBlank="1" showInputMessage="1" showErrorMessage="1" prompt="Escriba el número de demandas de esa causa registradas al finalizar el año de formulación de la política en eKOGUI." sqref="E7:E37" xr:uid="{00000000-0002-0000-0F00-000005000000}"/>
    <dataValidation allowBlank="1" showInputMessage="1" showErrorMessage="1" prompt="Escriba el número de demandas de esa causa registradas al finalizal el año 1 de implementación en eKOGUI." sqref="D7:D37" xr:uid="{00000000-0002-0000-0F00-000006000000}"/>
    <dataValidation allowBlank="1" showInputMessage="1" showErrorMessage="1" prompt="Explique brevemente el resultado" sqref="G7:G37" xr:uid="{00000000-0002-0000-0F00-000007000000}"/>
    <dataValidation allowBlank="1" showInputMessage="1" showErrorMessage="1" prompt="Se calcula automáticamente el porcentaje de avance, una vez se ingresen los valores del numerado y denominador" sqref="K7" xr:uid="{00000000-0002-0000-0F00-000008000000}"/>
    <dataValidation allowBlank="1" showInputMessage="1" showErrorMessage="1" prompt="Se calcula automáticamente, promediando los resultados del año 1 y el año 2" sqref="M6:M7" xr:uid="{00000000-0002-0000-0F00-000009000000}"/>
  </dataValidations>
  <hyperlinks>
    <hyperlink ref="C6" location="'INDICADOR DE IMPACTO'!A1" display="Ayuda" xr:uid="{00000000-0004-0000-0F00-000000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3:AH28"/>
  <sheetViews>
    <sheetView showGridLines="0" showRowColHeaders="0" zoomScaleNormal="100" workbookViewId="0">
      <selection activeCell="F5" sqref="F5"/>
    </sheetView>
  </sheetViews>
  <sheetFormatPr baseColWidth="10" defaultColWidth="11.42578125" defaultRowHeight="14.25" x14ac:dyDescent="0.2"/>
  <cols>
    <col min="1" max="1" width="5.855468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198" t="s">
        <v>642</v>
      </c>
      <c r="C3" s="140"/>
      <c r="D3" s="140"/>
      <c r="E3" s="140"/>
      <c r="F3" s="140"/>
      <c r="G3" s="140"/>
      <c r="H3" s="140"/>
      <c r="I3" s="140"/>
      <c r="AA3" s="75"/>
      <c r="AB3" s="75"/>
      <c r="AC3" s="75"/>
      <c r="AD3" s="75"/>
      <c r="AE3" s="75"/>
      <c r="AF3" s="75"/>
      <c r="AG3" s="75"/>
      <c r="AH3" s="75"/>
    </row>
    <row r="4" spans="1:34" x14ac:dyDescent="0.2">
      <c r="Z4" s="106" t="s">
        <v>643</v>
      </c>
      <c r="AA4" s="106">
        <v>20</v>
      </c>
      <c r="AB4" s="106"/>
      <c r="AC4" s="106"/>
      <c r="AD4" s="75"/>
      <c r="AE4" s="75"/>
      <c r="AF4" s="75"/>
      <c r="AG4" s="75"/>
      <c r="AH4" s="75"/>
    </row>
    <row r="5" spans="1:34" ht="15" x14ac:dyDescent="0.2">
      <c r="B5" s="107"/>
      <c r="C5" s="108" t="s">
        <v>644</v>
      </c>
      <c r="D5" s="108" t="s">
        <v>645</v>
      </c>
      <c r="E5" s="108" t="s">
        <v>646</v>
      </c>
      <c r="Z5" s="106" t="s">
        <v>647</v>
      </c>
      <c r="AA5" s="106">
        <v>20</v>
      </c>
      <c r="AB5" s="106"/>
      <c r="AC5" s="106"/>
      <c r="AD5" s="75"/>
      <c r="AE5" s="75"/>
      <c r="AF5" s="75"/>
      <c r="AG5" s="75"/>
      <c r="AH5" s="75"/>
    </row>
    <row r="6" spans="1:34" x14ac:dyDescent="0.2">
      <c r="B6" s="109" t="s">
        <v>648</v>
      </c>
      <c r="C6" s="110" t="str">
        <f>+'INDICADOR GESTIÓN - MECANISMO'!J63</f>
        <v/>
      </c>
      <c r="D6" s="110" t="str">
        <f>+'INDICADOR GESTIÓN - MECANISMO'!N63</f>
        <v/>
      </c>
      <c r="E6" s="110" t="str">
        <f>+'INDICADOR GESTIÓN - MECANISMO'!P63</f>
        <v/>
      </c>
      <c r="Z6" s="106" t="s">
        <v>649</v>
      </c>
      <c r="AA6" s="106">
        <v>20</v>
      </c>
      <c r="AB6" s="106"/>
      <c r="AC6" s="106"/>
      <c r="AD6" s="75"/>
      <c r="AE6" s="75"/>
      <c r="AF6" s="75"/>
      <c r="AG6" s="75"/>
      <c r="AH6" s="75"/>
    </row>
    <row r="7" spans="1:34" x14ac:dyDescent="0.2">
      <c r="B7" s="109" t="s">
        <v>650</v>
      </c>
      <c r="C7" s="110" t="str">
        <f>+'INDICADOR DE RESULTADO - MEDIDA'!J56</f>
        <v/>
      </c>
      <c r="D7" s="110" t="str">
        <f>+'INDICADOR DE RESULTADO - MEDIDA'!N56</f>
        <v/>
      </c>
      <c r="E7" s="110" t="str">
        <f>+'INDICADOR DE RESULTADO - MEDIDA'!P56</f>
        <v/>
      </c>
      <c r="Z7" s="106" t="s">
        <v>651</v>
      </c>
      <c r="AA7" s="106">
        <v>20</v>
      </c>
      <c r="AB7" s="106"/>
      <c r="AC7" s="106"/>
      <c r="AD7" s="75"/>
      <c r="AE7" s="75"/>
      <c r="AF7" s="75"/>
      <c r="AG7" s="75"/>
      <c r="AH7" s="75"/>
    </row>
    <row r="8" spans="1:34" x14ac:dyDescent="0.2">
      <c r="B8" s="109" t="s">
        <v>652</v>
      </c>
      <c r="C8" s="111" t="str">
        <f>+'INDICADOR IMPACTO-LITIGIO'!F66</f>
        <v/>
      </c>
      <c r="D8" s="111" t="str">
        <f>+'INDICADOR IMPACTO-LITIGIO'!J66</f>
        <v/>
      </c>
      <c r="E8" s="111" t="str">
        <f>+'INDICADOR IMPACTO-LITIGIO'!L66</f>
        <v/>
      </c>
      <c r="Z8" s="106" t="s">
        <v>653</v>
      </c>
      <c r="AA8" s="106">
        <v>20</v>
      </c>
      <c r="AB8" s="106"/>
      <c r="AC8" s="106"/>
      <c r="AD8" s="75"/>
      <c r="AE8" s="75"/>
      <c r="AF8" s="75"/>
      <c r="AG8" s="75"/>
      <c r="AH8" s="75"/>
    </row>
    <row r="9" spans="1:34" x14ac:dyDescent="0.2">
      <c r="Z9" s="106" t="s">
        <v>654</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655</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656</v>
      </c>
      <c r="AA13" s="106" t="e">
        <f>AA11-AA14/2</f>
        <v>#VALUE!</v>
      </c>
      <c r="AB13" s="106"/>
      <c r="AC13" s="106" t="e">
        <f>AC11-AC14/2</f>
        <v>#VALUE!</v>
      </c>
      <c r="AD13" s="75"/>
      <c r="AE13" s="75"/>
      <c r="AF13" s="75"/>
      <c r="AG13" s="75"/>
      <c r="AH13" s="75"/>
    </row>
    <row r="14" spans="1:34" x14ac:dyDescent="0.2">
      <c r="Z14" s="106" t="s">
        <v>657</v>
      </c>
      <c r="AA14" s="106">
        <v>3</v>
      </c>
      <c r="AB14" s="106"/>
      <c r="AC14" s="106">
        <v>3</v>
      </c>
      <c r="AD14" s="75"/>
      <c r="AE14" s="75"/>
      <c r="AF14" s="75"/>
      <c r="AG14" s="75"/>
      <c r="AH14" s="75"/>
    </row>
    <row r="15" spans="1:34" x14ac:dyDescent="0.2">
      <c r="Z15" s="106" t="s">
        <v>658</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21" t="s">
        <v>659</v>
      </c>
      <c r="D24" s="221"/>
    </row>
    <row r="26" spans="3:34" x14ac:dyDescent="0.2">
      <c r="C26" s="222" t="str">
        <f>+E8</f>
        <v/>
      </c>
      <c r="D26" s="223"/>
    </row>
    <row r="27" spans="3:34" x14ac:dyDescent="0.2">
      <c r="C27" s="224"/>
      <c r="D27" s="225"/>
    </row>
    <row r="28" spans="3:34" x14ac:dyDescent="0.2">
      <c r="C28" s="226"/>
      <c r="D28" s="227"/>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B3:K44"/>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11" ht="18" x14ac:dyDescent="0.2">
      <c r="B3" s="198" t="s">
        <v>660</v>
      </c>
      <c r="C3" s="140"/>
      <c r="D3" s="140"/>
      <c r="E3" s="140"/>
      <c r="F3" s="140"/>
      <c r="G3" s="140"/>
      <c r="H3" s="140"/>
      <c r="I3" s="114"/>
      <c r="J3" s="114"/>
      <c r="K3" s="114"/>
    </row>
    <row r="5" spans="2:11" ht="65.099999999999994" customHeight="1" x14ac:dyDescent="0.2">
      <c r="B5" s="173" t="s">
        <v>2175</v>
      </c>
      <c r="C5" s="182"/>
      <c r="D5" s="182"/>
      <c r="E5" s="182"/>
      <c r="F5" s="182"/>
      <c r="G5" s="182"/>
      <c r="H5" s="182"/>
      <c r="I5" s="76"/>
      <c r="J5" s="76"/>
      <c r="K5" s="76"/>
    </row>
    <row r="6" spans="2:11" ht="90.75" customHeight="1" x14ac:dyDescent="0.2">
      <c r="B6" s="182"/>
      <c r="C6" s="182"/>
      <c r="D6" s="182"/>
      <c r="E6" s="182"/>
      <c r="F6" s="182"/>
      <c r="G6" s="182"/>
      <c r="H6" s="182"/>
      <c r="I6" s="76"/>
      <c r="J6" s="76"/>
      <c r="K6" s="76"/>
    </row>
    <row r="8" spans="2:11" ht="36.6" customHeight="1" x14ac:dyDescent="0.2">
      <c r="B8" s="173" t="s">
        <v>2167</v>
      </c>
      <c r="C8" s="182"/>
      <c r="D8" s="182"/>
      <c r="E8" s="182"/>
      <c r="F8" s="182"/>
      <c r="G8" s="182"/>
      <c r="H8" s="182"/>
      <c r="I8" s="115"/>
      <c r="J8" s="115"/>
      <c r="K8" s="115"/>
    </row>
    <row r="9" spans="2:11" ht="32.1" customHeight="1" x14ac:dyDescent="0.2">
      <c r="B9" s="182"/>
      <c r="C9" s="182"/>
      <c r="D9" s="182"/>
      <c r="E9" s="182"/>
      <c r="F9" s="182"/>
      <c r="G9" s="182"/>
      <c r="H9" s="182"/>
    </row>
    <row r="11" spans="2:11" ht="17.100000000000001" customHeight="1" x14ac:dyDescent="0.2">
      <c r="B11" s="182" t="s">
        <v>2168</v>
      </c>
      <c r="C11" s="182"/>
      <c r="D11" s="182"/>
      <c r="E11" s="182"/>
      <c r="F11" s="182"/>
      <c r="G11" s="182"/>
      <c r="H11" s="182"/>
      <c r="I11" s="76"/>
      <c r="J11" s="76"/>
      <c r="K11" s="76"/>
    </row>
    <row r="12" spans="2:11" ht="27.6" customHeight="1" x14ac:dyDescent="0.2">
      <c r="B12" s="182" t="s">
        <v>2169</v>
      </c>
      <c r="C12" s="182"/>
      <c r="D12" s="182"/>
      <c r="E12" s="182"/>
      <c r="F12" s="182"/>
      <c r="G12" s="182"/>
      <c r="H12" s="182"/>
    </row>
    <row r="13" spans="2:11" ht="30.6" customHeight="1" x14ac:dyDescent="0.2">
      <c r="B13" s="173" t="s">
        <v>2170</v>
      </c>
      <c r="C13" s="173"/>
      <c r="D13" s="173"/>
      <c r="E13" s="173"/>
      <c r="F13" s="173"/>
      <c r="G13" s="173"/>
      <c r="H13" s="173"/>
      <c r="I13" s="76"/>
      <c r="J13" s="76"/>
      <c r="K13" s="76"/>
    </row>
    <row r="14" spans="2:11" ht="13.5" customHeight="1" x14ac:dyDescent="0.2">
      <c r="B14" s="44" t="s">
        <v>2171</v>
      </c>
    </row>
    <row r="15" spans="2:11" ht="28.5" customHeight="1" x14ac:dyDescent="0.2">
      <c r="B15" s="228" t="s">
        <v>2172</v>
      </c>
      <c r="C15" s="228"/>
      <c r="D15" s="228"/>
      <c r="E15" s="228"/>
      <c r="F15" s="228"/>
      <c r="G15" s="228"/>
      <c r="H15" s="228"/>
      <c r="I15" s="76"/>
      <c r="J15" s="76"/>
      <c r="K15" s="76"/>
    </row>
    <row r="16" spans="2:11" ht="35.25" customHeight="1" x14ac:dyDescent="0.2">
      <c r="B16" s="228" t="s">
        <v>2173</v>
      </c>
      <c r="C16" s="228"/>
      <c r="D16" s="228"/>
      <c r="E16" s="228"/>
      <c r="F16" s="228"/>
      <c r="G16" s="228"/>
      <c r="H16" s="228"/>
    </row>
    <row r="17" spans="2:11" ht="34.5" customHeight="1" x14ac:dyDescent="0.2">
      <c r="B17" s="228" t="s">
        <v>2174</v>
      </c>
      <c r="C17" s="228"/>
      <c r="D17" s="228"/>
      <c r="E17" s="228"/>
      <c r="F17" s="228"/>
      <c r="G17" s="228"/>
      <c r="H17" s="228"/>
      <c r="I17" s="76"/>
      <c r="J17" s="76"/>
      <c r="K17" s="76"/>
    </row>
    <row r="19" spans="2:11" x14ac:dyDescent="0.2">
      <c r="B19" s="182"/>
      <c r="C19" s="182"/>
      <c r="D19" s="182"/>
      <c r="E19" s="182"/>
      <c r="F19" s="182"/>
      <c r="G19" s="182"/>
      <c r="H19" s="182"/>
      <c r="I19" s="76"/>
      <c r="J19" s="76"/>
      <c r="K19" s="76"/>
    </row>
    <row r="21" spans="2:11" x14ac:dyDescent="0.2">
      <c r="B21" s="182"/>
      <c r="C21" s="182"/>
      <c r="D21" s="182"/>
      <c r="E21" s="182"/>
      <c r="F21" s="182"/>
      <c r="G21" s="182"/>
      <c r="H21" s="182"/>
    </row>
    <row r="22" spans="2:11" x14ac:dyDescent="0.2">
      <c r="B22" s="182"/>
      <c r="C22" s="182"/>
      <c r="D22" s="182"/>
      <c r="E22" s="182"/>
      <c r="F22" s="182"/>
      <c r="G22" s="182"/>
      <c r="H22" s="182"/>
    </row>
    <row r="44" spans="5:6" ht="24.75" x14ac:dyDescent="0.3">
      <c r="E44" s="229"/>
      <c r="F44" s="229"/>
    </row>
  </sheetData>
  <sheetProtection algorithmName="SHA-512" hashValue="r/PUjCZH9zZJimPfcuLJ8JuXM5jusK3dcHDYkED9njaJIBb7T3YLAX/P1jNoIt9MZxS8lBSKJHIG5m1U0f4SbA==" saltValue="uG990tqZF0pEmhZF7mO1m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00000000-0004-0000-1100-000000000000}"/>
    <hyperlink ref="E44:F44" location="'INSTRUCCIONES II'!A5" display="Siguiente" xr:uid="{00000000-0004-0000-1100-000001000000}"/>
    <hyperlink ref="E44" location="'INSTRUCCIONES 2'!A1" display="Siguiente" xr:uid="{00000000-0004-0000-1100-000002000000}"/>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54" t="s">
        <v>661</v>
      </c>
      <c r="C3" s="154"/>
      <c r="D3" s="154"/>
      <c r="E3" s="154"/>
      <c r="F3" s="154"/>
      <c r="G3" s="174"/>
      <c r="H3" s="174"/>
      <c r="I3" s="29"/>
    </row>
    <row r="4" spans="2:9" ht="18.75" x14ac:dyDescent="0.4">
      <c r="B4" s="37"/>
      <c r="C4" s="37"/>
      <c r="D4" s="37"/>
      <c r="E4" s="37"/>
      <c r="F4" s="37"/>
      <c r="G4" s="28"/>
      <c r="H4" s="28"/>
      <c r="I4" s="28"/>
    </row>
    <row r="5" spans="2:9" x14ac:dyDescent="0.25">
      <c r="B5" s="44" t="s">
        <v>662</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54" t="s">
        <v>2181</v>
      </c>
      <c r="C3" s="154"/>
      <c r="D3" s="154"/>
      <c r="E3" s="154"/>
      <c r="F3" s="154"/>
      <c r="G3" s="174"/>
      <c r="H3" s="174"/>
      <c r="I3" s="29"/>
    </row>
    <row r="4" spans="2:9" ht="18.75" x14ac:dyDescent="0.4">
      <c r="B4" s="37"/>
      <c r="C4" s="37"/>
      <c r="D4" s="37"/>
      <c r="E4" s="37"/>
      <c r="F4" s="37"/>
      <c r="G4" s="28"/>
      <c r="H4" s="28"/>
      <c r="I4" s="28"/>
    </row>
    <row r="5" spans="2:9" x14ac:dyDescent="0.25">
      <c r="B5" s="44" t="s">
        <v>2182</v>
      </c>
    </row>
    <row r="6" spans="2:9" ht="18.75" x14ac:dyDescent="0.4">
      <c r="B6" s="28"/>
    </row>
    <row r="7" spans="2:9" ht="18.75" x14ac:dyDescent="0.4">
      <c r="B7" s="28"/>
    </row>
  </sheetData>
  <sheetProtection algorithmName="SHA-512" hashValue="kzGQ9+TQTAuXFcfjcWejYFL5mxndR0TfRtkTcpG8Jt0zL/boudQiL5n+n8UZUkh/WuvMIwh5zQdk3e1YC7B3mQ==" saltValue="A6VabnjqTZJDxQcnqnfxSw==" spinCount="100000" sheet="1" objects="1" scenarios="1"/>
  <mergeCells count="1">
    <mergeCell ref="B3:H3"/>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3:H11"/>
  <sheetViews>
    <sheetView showGridLines="0" showRowColHeaders="0" workbookViewId="0">
      <selection activeCell="B12" sqref="B12"/>
    </sheetView>
  </sheetViews>
  <sheetFormatPr baseColWidth="10" defaultColWidth="11.42578125" defaultRowHeight="15" x14ac:dyDescent="0.25"/>
  <cols>
    <col min="1" max="1" width="5.7109375" customWidth="1"/>
  </cols>
  <sheetData>
    <row r="3" spans="2:8" ht="18" x14ac:dyDescent="0.25">
      <c r="B3" s="154" t="s">
        <v>663</v>
      </c>
      <c r="C3" s="154"/>
      <c r="D3" s="154"/>
      <c r="E3" s="154"/>
      <c r="F3" s="154"/>
      <c r="G3" s="174"/>
      <c r="H3" s="174"/>
    </row>
    <row r="5" spans="2:8" x14ac:dyDescent="0.25">
      <c r="B5" s="173" t="s">
        <v>2194</v>
      </c>
      <c r="C5" s="173"/>
      <c r="D5" s="173"/>
      <c r="E5" s="173"/>
      <c r="F5" s="173"/>
      <c r="G5" s="174"/>
      <c r="H5" s="174"/>
    </row>
    <row r="6" spans="2:8" x14ac:dyDescent="0.25">
      <c r="B6" s="173"/>
      <c r="C6" s="173"/>
      <c r="D6" s="173"/>
      <c r="E6" s="173"/>
      <c r="F6" s="173"/>
      <c r="G6" s="174"/>
      <c r="H6" s="174"/>
    </row>
    <row r="7" spans="2:8" x14ac:dyDescent="0.25">
      <c r="B7" s="173"/>
      <c r="C7" s="173"/>
      <c r="D7" s="173"/>
      <c r="E7" s="173"/>
      <c r="F7" s="173"/>
      <c r="G7" s="174"/>
      <c r="H7" s="174"/>
    </row>
    <row r="8" spans="2:8" x14ac:dyDescent="0.25">
      <c r="B8" s="173"/>
      <c r="C8" s="173"/>
      <c r="D8" s="173"/>
      <c r="E8" s="173"/>
      <c r="F8" s="173"/>
      <c r="G8" s="174"/>
      <c r="H8" s="174"/>
    </row>
    <row r="9" spans="2:8" x14ac:dyDescent="0.25">
      <c r="B9" s="173"/>
      <c r="C9" s="173"/>
      <c r="D9" s="173"/>
      <c r="E9" s="173"/>
      <c r="F9" s="173"/>
      <c r="G9" s="174"/>
      <c r="H9" s="174"/>
    </row>
    <row r="10" spans="2:8" x14ac:dyDescent="0.25">
      <c r="B10" s="173"/>
      <c r="C10" s="173"/>
      <c r="D10" s="173"/>
      <c r="E10" s="173"/>
      <c r="F10" s="173"/>
      <c r="G10" s="174"/>
      <c r="H10" s="174"/>
    </row>
    <row r="11" spans="2:8" x14ac:dyDescent="0.25">
      <c r="B11" s="173"/>
      <c r="C11" s="173"/>
      <c r="D11" s="173"/>
      <c r="E11" s="173"/>
      <c r="F11" s="173"/>
      <c r="G11" s="174"/>
      <c r="H11" s="174"/>
    </row>
  </sheetData>
  <sheetProtection algorithmName="SHA-512" hashValue="iSTPxJYbiJiMLp/BPGGcNRw922srOmGTAfJu2FH/y5qJhEoNxqwI/Bil2gkPQUMGIg+4p2oRsWAIMDud0yfRAQ==" saltValue="nqpjaMzF10bbEQN4LdfUkA==" spinCount="100000" sheet="1" objects="1" scenarios="1"/>
  <mergeCells count="2">
    <mergeCell ref="B3:H3"/>
    <mergeCell ref="B5:H1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B3:J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
      <c r="B3" s="154" t="s">
        <v>664</v>
      </c>
      <c r="C3" s="182"/>
      <c r="D3" s="182"/>
      <c r="E3" s="182"/>
      <c r="F3" s="182"/>
      <c r="G3" s="182"/>
      <c r="H3" s="182"/>
      <c r="I3" s="116"/>
      <c r="J3" s="116"/>
    </row>
    <row r="4" spans="2:10" x14ac:dyDescent="0.2">
      <c r="B4" s="173" t="s">
        <v>665</v>
      </c>
      <c r="C4" s="174"/>
      <c r="D4" s="174"/>
      <c r="E4" s="174"/>
      <c r="F4" s="174"/>
      <c r="G4" s="174"/>
      <c r="H4" s="174"/>
      <c r="I4" s="43"/>
      <c r="J4" s="43"/>
    </row>
    <row r="5" spans="2:10" x14ac:dyDescent="0.2">
      <c r="B5" s="174"/>
      <c r="C5" s="174"/>
      <c r="D5" s="174"/>
      <c r="E5" s="174"/>
      <c r="F5" s="174"/>
      <c r="G5" s="174"/>
      <c r="H5" s="174"/>
      <c r="I5" s="43"/>
      <c r="J5" s="43"/>
    </row>
    <row r="6" spans="2:10" x14ac:dyDescent="0.2">
      <c r="B6" s="174"/>
      <c r="C6" s="174"/>
      <c r="D6" s="174"/>
      <c r="E6" s="174"/>
      <c r="F6" s="174"/>
      <c r="G6" s="174"/>
      <c r="H6" s="174"/>
      <c r="I6" s="43"/>
      <c r="J6" s="43"/>
    </row>
    <row r="7" spans="2:10" x14ac:dyDescent="0.2">
      <c r="B7" s="174"/>
      <c r="C7" s="174"/>
      <c r="D7" s="174"/>
      <c r="E7" s="174"/>
      <c r="F7" s="174"/>
      <c r="G7" s="174"/>
      <c r="H7" s="174"/>
      <c r="I7" s="43"/>
      <c r="J7" s="43"/>
    </row>
    <row r="8" spans="2:10" x14ac:dyDescent="0.2">
      <c r="B8" s="174"/>
      <c r="C8" s="174"/>
      <c r="D8" s="174"/>
      <c r="E8" s="174"/>
      <c r="F8" s="174"/>
      <c r="G8" s="174"/>
      <c r="H8" s="174"/>
      <c r="I8" s="43"/>
      <c r="J8" s="43"/>
    </row>
    <row r="9" spans="2:10" x14ac:dyDescent="0.2">
      <c r="B9" s="174"/>
      <c r="C9" s="174"/>
      <c r="D9" s="174"/>
      <c r="E9" s="174"/>
      <c r="F9" s="174"/>
      <c r="G9" s="174"/>
      <c r="H9" s="174"/>
      <c r="I9" s="43"/>
      <c r="J9" s="43"/>
    </row>
    <row r="10" spans="2:10" x14ac:dyDescent="0.2">
      <c r="B10" s="174"/>
      <c r="C10" s="174"/>
      <c r="D10" s="174"/>
      <c r="E10" s="174"/>
      <c r="F10" s="174"/>
      <c r="G10" s="174"/>
      <c r="H10" s="174"/>
      <c r="I10" s="43"/>
      <c r="J10" s="43"/>
    </row>
    <row r="11" spans="2:10" x14ac:dyDescent="0.2">
      <c r="B11" s="174"/>
      <c r="C11" s="174"/>
      <c r="D11" s="174"/>
      <c r="E11" s="174"/>
      <c r="F11" s="174"/>
      <c r="G11" s="174"/>
      <c r="H11" s="174"/>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B3:I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54" t="s">
        <v>666</v>
      </c>
      <c r="C3" s="174"/>
      <c r="D3" s="174"/>
      <c r="E3" s="174"/>
      <c r="F3" s="174"/>
      <c r="G3" s="174"/>
      <c r="H3" s="174"/>
      <c r="I3" s="117"/>
    </row>
    <row r="4" spans="2:9" x14ac:dyDescent="0.2">
      <c r="B4" s="173" t="s">
        <v>2165</v>
      </c>
      <c r="C4" s="182"/>
      <c r="D4" s="182"/>
      <c r="E4" s="182"/>
      <c r="F4" s="182"/>
      <c r="G4" s="182"/>
      <c r="H4" s="182"/>
      <c r="I4" s="43"/>
    </row>
    <row r="5" spans="2:9" x14ac:dyDescent="0.2">
      <c r="B5" s="182"/>
      <c r="C5" s="182"/>
      <c r="D5" s="182"/>
      <c r="E5" s="182"/>
      <c r="F5" s="182"/>
      <c r="G5" s="182"/>
      <c r="H5" s="182"/>
      <c r="I5" s="43"/>
    </row>
    <row r="6" spans="2:9" x14ac:dyDescent="0.2">
      <c r="B6" s="182"/>
      <c r="C6" s="182"/>
      <c r="D6" s="182"/>
      <c r="E6" s="182"/>
      <c r="F6" s="182"/>
      <c r="G6" s="182"/>
      <c r="H6" s="182"/>
      <c r="I6" s="43"/>
    </row>
    <row r="7" spans="2:9" x14ac:dyDescent="0.2">
      <c r="B7" s="182"/>
      <c r="C7" s="182"/>
      <c r="D7" s="182"/>
      <c r="E7" s="182"/>
      <c r="F7" s="182"/>
      <c r="G7" s="182"/>
      <c r="H7" s="182"/>
      <c r="I7" s="43"/>
    </row>
    <row r="8" spans="2:9" x14ac:dyDescent="0.2">
      <c r="B8" s="182"/>
      <c r="C8" s="182"/>
      <c r="D8" s="182"/>
      <c r="E8" s="182"/>
      <c r="F8" s="182"/>
      <c r="G8" s="182"/>
      <c r="H8" s="182"/>
      <c r="I8" s="43"/>
    </row>
    <row r="9" spans="2:9" x14ac:dyDescent="0.2">
      <c r="B9" s="182"/>
      <c r="C9" s="182"/>
      <c r="D9" s="182"/>
      <c r="E9" s="182"/>
      <c r="F9" s="182"/>
      <c r="G9" s="182"/>
      <c r="H9" s="182"/>
      <c r="I9" s="43"/>
    </row>
    <row r="10" spans="2:9" x14ac:dyDescent="0.2">
      <c r="B10" s="182"/>
      <c r="C10" s="182"/>
      <c r="D10" s="182"/>
      <c r="E10" s="182"/>
      <c r="F10" s="182"/>
      <c r="G10" s="182"/>
      <c r="H10" s="182"/>
    </row>
    <row r="11" spans="2:9" x14ac:dyDescent="0.2">
      <c r="B11" s="182"/>
      <c r="C11" s="182"/>
      <c r="D11" s="182"/>
      <c r="E11" s="182"/>
      <c r="F11" s="182"/>
      <c r="G11" s="182"/>
      <c r="H11" s="182"/>
    </row>
    <row r="12" spans="2:9" x14ac:dyDescent="0.2">
      <c r="B12" s="182"/>
      <c r="C12" s="182"/>
      <c r="D12" s="182"/>
      <c r="E12" s="182"/>
      <c r="F12" s="182"/>
      <c r="G12" s="182"/>
      <c r="H12" s="182"/>
    </row>
  </sheetData>
  <mergeCells count="2">
    <mergeCell ref="B3:H3"/>
    <mergeCell ref="B4:H12"/>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54" t="s">
        <v>667</v>
      </c>
      <c r="C3" s="174"/>
      <c r="D3" s="174"/>
      <c r="E3" s="174"/>
      <c r="F3" s="174"/>
      <c r="G3" s="174"/>
      <c r="H3" s="174"/>
      <c r="I3" s="117"/>
    </row>
    <row r="4" spans="2:9" x14ac:dyDescent="0.2">
      <c r="B4" s="173" t="s">
        <v>668</v>
      </c>
      <c r="C4" s="174"/>
      <c r="D4" s="174"/>
      <c r="E4" s="174"/>
      <c r="F4" s="174"/>
      <c r="G4" s="174"/>
      <c r="H4" s="174"/>
      <c r="I4" s="43"/>
    </row>
    <row r="5" spans="2:9" x14ac:dyDescent="0.2">
      <c r="B5" s="174"/>
      <c r="C5" s="174"/>
      <c r="D5" s="174"/>
      <c r="E5" s="174"/>
      <c r="F5" s="174"/>
      <c r="G5" s="174"/>
      <c r="H5" s="174"/>
      <c r="I5" s="43"/>
    </row>
    <row r="6" spans="2:9" x14ac:dyDescent="0.2">
      <c r="B6" s="174"/>
      <c r="C6" s="174"/>
      <c r="D6" s="174"/>
      <c r="E6" s="174"/>
      <c r="F6" s="174"/>
      <c r="G6" s="174"/>
      <c r="H6" s="174"/>
      <c r="I6" s="43"/>
    </row>
    <row r="7" spans="2:9" x14ac:dyDescent="0.2">
      <c r="B7" s="174"/>
      <c r="C7" s="174"/>
      <c r="D7" s="174"/>
      <c r="E7" s="174"/>
      <c r="F7" s="174"/>
      <c r="G7" s="174"/>
      <c r="H7" s="174"/>
      <c r="I7" s="43"/>
    </row>
    <row r="8" spans="2:9" x14ac:dyDescent="0.2">
      <c r="B8" s="174"/>
      <c r="C8" s="174"/>
      <c r="D8" s="174"/>
      <c r="E8" s="174"/>
      <c r="F8" s="174"/>
      <c r="G8" s="174"/>
      <c r="H8" s="174"/>
      <c r="I8" s="43"/>
    </row>
    <row r="9" spans="2:9" x14ac:dyDescent="0.2">
      <c r="B9" s="174"/>
      <c r="C9" s="174"/>
      <c r="D9" s="174"/>
      <c r="E9" s="174"/>
      <c r="F9" s="174"/>
      <c r="G9" s="174"/>
      <c r="H9" s="174"/>
      <c r="I9" s="43"/>
    </row>
    <row r="10" spans="2:9" x14ac:dyDescent="0.2">
      <c r="B10" s="174"/>
      <c r="C10" s="174"/>
      <c r="D10" s="174"/>
      <c r="E10" s="174"/>
      <c r="F10" s="174"/>
      <c r="G10" s="174"/>
      <c r="H10" s="174"/>
      <c r="I10" s="43"/>
    </row>
    <row r="11" spans="2:9" x14ac:dyDescent="0.2">
      <c r="B11" s="171"/>
      <c r="C11" s="171"/>
      <c r="D11" s="171"/>
      <c r="E11" s="171"/>
      <c r="F11" s="171"/>
      <c r="G11" s="171"/>
      <c r="H11" s="171"/>
      <c r="I11" s="43"/>
    </row>
    <row r="12" spans="2:9" x14ac:dyDescent="0.2">
      <c r="B12" s="171"/>
      <c r="C12" s="171"/>
      <c r="D12" s="171"/>
      <c r="E12" s="171"/>
      <c r="F12" s="171"/>
      <c r="G12" s="171"/>
      <c r="H12" s="171"/>
      <c r="I12" s="43"/>
    </row>
    <row r="13" spans="2:9" x14ac:dyDescent="0.2">
      <c r="B13" s="171"/>
      <c r="C13" s="171"/>
      <c r="D13" s="171"/>
      <c r="E13" s="171"/>
      <c r="F13" s="171"/>
      <c r="G13" s="171"/>
      <c r="H13" s="171"/>
      <c r="I13" s="43"/>
    </row>
    <row r="14" spans="2:9" x14ac:dyDescent="0.2">
      <c r="B14" s="171"/>
      <c r="C14" s="171"/>
      <c r="D14" s="171"/>
      <c r="E14" s="171"/>
      <c r="F14" s="171"/>
      <c r="G14" s="171"/>
      <c r="H14" s="171"/>
    </row>
    <row r="15" spans="2:9" x14ac:dyDescent="0.2">
      <c r="B15" s="171"/>
      <c r="C15" s="171"/>
      <c r="D15" s="171"/>
      <c r="E15" s="171"/>
      <c r="F15" s="171"/>
      <c r="G15" s="171"/>
      <c r="H15" s="171"/>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B3:J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54" t="s">
        <v>669</v>
      </c>
      <c r="C3" s="174"/>
      <c r="D3" s="174"/>
      <c r="E3" s="174"/>
      <c r="F3" s="174"/>
      <c r="G3" s="174"/>
      <c r="H3" s="174"/>
      <c r="I3" s="117"/>
      <c r="J3" s="117"/>
    </row>
    <row r="4" spans="2:10" x14ac:dyDescent="0.2">
      <c r="B4" s="173" t="s">
        <v>670</v>
      </c>
      <c r="C4" s="174"/>
      <c r="D4" s="174"/>
      <c r="E4" s="174"/>
      <c r="F4" s="174"/>
      <c r="G4" s="174"/>
      <c r="H4" s="174"/>
      <c r="I4" s="43"/>
      <c r="J4" s="43"/>
    </row>
    <row r="5" spans="2:10" x14ac:dyDescent="0.2">
      <c r="B5" s="174"/>
      <c r="C5" s="174"/>
      <c r="D5" s="174"/>
      <c r="E5" s="174"/>
      <c r="F5" s="174"/>
      <c r="G5" s="174"/>
      <c r="H5" s="174"/>
      <c r="I5" s="43"/>
      <c r="J5" s="43"/>
    </row>
    <row r="6" spans="2:10" x14ac:dyDescent="0.2">
      <c r="B6" s="174"/>
      <c r="C6" s="174"/>
      <c r="D6" s="174"/>
      <c r="E6" s="174"/>
      <c r="F6" s="174"/>
      <c r="G6" s="174"/>
      <c r="H6" s="174"/>
      <c r="I6" s="43"/>
      <c r="J6" s="43"/>
    </row>
    <row r="7" spans="2:10" x14ac:dyDescent="0.2">
      <c r="B7" s="174"/>
      <c r="C7" s="174"/>
      <c r="D7" s="174"/>
      <c r="E7" s="174"/>
      <c r="F7" s="174"/>
      <c r="G7" s="174"/>
      <c r="H7" s="174"/>
      <c r="I7" s="43"/>
      <c r="J7" s="43"/>
    </row>
    <row r="8" spans="2:10" x14ac:dyDescent="0.2">
      <c r="B8" s="174"/>
      <c r="C8" s="174"/>
      <c r="D8" s="174"/>
      <c r="E8" s="174"/>
      <c r="F8" s="174"/>
      <c r="G8" s="174"/>
      <c r="H8" s="174"/>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3:I12"/>
  <sheetViews>
    <sheetView showGridLines="0" workbookViewId="0">
      <selection activeCell="B4" sqref="B4:H12"/>
    </sheetView>
  </sheetViews>
  <sheetFormatPr baseColWidth="10" defaultColWidth="10.85546875" defaultRowHeight="14.25" x14ac:dyDescent="0.2"/>
  <cols>
    <col min="1" max="16384" width="10.85546875" style="44"/>
  </cols>
  <sheetData>
    <row r="3" spans="2:9" ht="18" x14ac:dyDescent="0.25">
      <c r="B3" s="154" t="s">
        <v>2193</v>
      </c>
      <c r="C3" s="174"/>
      <c r="D3" s="174"/>
      <c r="E3" s="174"/>
      <c r="F3" s="174"/>
      <c r="G3" s="174"/>
      <c r="H3" s="174"/>
      <c r="I3" s="117"/>
    </row>
    <row r="4" spans="2:9" x14ac:dyDescent="0.2">
      <c r="B4" s="173" t="s">
        <v>2198</v>
      </c>
      <c r="C4" s="182"/>
      <c r="D4" s="182"/>
      <c r="E4" s="182"/>
      <c r="F4" s="182"/>
      <c r="G4" s="182"/>
      <c r="H4" s="182"/>
      <c r="I4" s="43"/>
    </row>
    <row r="5" spans="2:9" ht="7.5" customHeight="1" x14ac:dyDescent="0.2">
      <c r="B5" s="182"/>
      <c r="C5" s="182"/>
      <c r="D5" s="182"/>
      <c r="E5" s="182"/>
      <c r="F5" s="182"/>
      <c r="G5" s="182"/>
      <c r="H5" s="182"/>
      <c r="I5" s="43"/>
    </row>
    <row r="6" spans="2:9" x14ac:dyDescent="0.2">
      <c r="B6" s="182"/>
      <c r="C6" s="182"/>
      <c r="D6" s="182"/>
      <c r="E6" s="182"/>
      <c r="F6" s="182"/>
      <c r="G6" s="182"/>
      <c r="H6" s="182"/>
      <c r="I6" s="43"/>
    </row>
    <row r="7" spans="2:9" x14ac:dyDescent="0.2">
      <c r="B7" s="182"/>
      <c r="C7" s="182"/>
      <c r="D7" s="182"/>
      <c r="E7" s="182"/>
      <c r="F7" s="182"/>
      <c r="G7" s="182"/>
      <c r="H7" s="182"/>
      <c r="I7" s="43"/>
    </row>
    <row r="8" spans="2:9" x14ac:dyDescent="0.2">
      <c r="B8" s="182"/>
      <c r="C8" s="182"/>
      <c r="D8" s="182"/>
      <c r="E8" s="182"/>
      <c r="F8" s="182"/>
      <c r="G8" s="182"/>
      <c r="H8" s="182"/>
      <c r="I8" s="43"/>
    </row>
    <row r="9" spans="2:9" x14ac:dyDescent="0.2">
      <c r="B9" s="182"/>
      <c r="C9" s="182"/>
      <c r="D9" s="182"/>
      <c r="E9" s="182"/>
      <c r="F9" s="182"/>
      <c r="G9" s="182"/>
      <c r="H9" s="182"/>
      <c r="I9" s="43"/>
    </row>
    <row r="10" spans="2:9" x14ac:dyDescent="0.2">
      <c r="B10" s="182"/>
      <c r="C10" s="182"/>
      <c r="D10" s="182"/>
      <c r="E10" s="182"/>
      <c r="F10" s="182"/>
      <c r="G10" s="182"/>
      <c r="H10" s="182"/>
      <c r="I10" s="43"/>
    </row>
    <row r="11" spans="2:9" x14ac:dyDescent="0.2">
      <c r="B11" s="230"/>
      <c r="C11" s="230"/>
      <c r="D11" s="230"/>
      <c r="E11" s="230"/>
      <c r="F11" s="230"/>
      <c r="G11" s="230"/>
      <c r="H11" s="230"/>
      <c r="I11" s="43"/>
    </row>
    <row r="12" spans="2:9" ht="15" customHeight="1" x14ac:dyDescent="0.2">
      <c r="B12" s="230"/>
      <c r="C12" s="230"/>
      <c r="D12" s="230"/>
      <c r="E12" s="230"/>
      <c r="F12" s="230"/>
      <c r="G12" s="230"/>
      <c r="H12" s="230"/>
    </row>
  </sheetData>
  <sheetProtection algorithmName="SHA-512" hashValue="Tuqdk74+heo1hJexgArywR3QvA2qJ1NduG6T5zS3TADPQqMtK5HRTtx7fkQQExrZCxHrxnOtrXVr1w4lXfvEqg==" saltValue="oblnynNt2+A1onSHrSwn8g==" spinCount="100000" sheet="1" objects="1" scenarios="1"/>
  <mergeCells count="2">
    <mergeCell ref="B3:H3"/>
    <mergeCell ref="B4:H12"/>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dimension ref="B3:I13"/>
  <sheetViews>
    <sheetView showGridLines="0" showRowColHeaders="0" workbookViewId="0">
      <selection activeCell="I33" sqref="I33"/>
    </sheetView>
  </sheetViews>
  <sheetFormatPr baseColWidth="10" defaultColWidth="11.42578125" defaultRowHeight="14.25" x14ac:dyDescent="0.2"/>
  <cols>
    <col min="1" max="1" width="5.7109375" style="44" customWidth="1"/>
    <col min="2" max="16384" width="11.42578125" style="44"/>
  </cols>
  <sheetData>
    <row r="3" spans="2:9" ht="18" x14ac:dyDescent="0.25">
      <c r="B3" s="198" t="s">
        <v>671</v>
      </c>
      <c r="C3" s="171"/>
      <c r="D3" s="171"/>
      <c r="E3" s="171"/>
      <c r="F3" s="171"/>
      <c r="G3" s="171"/>
      <c r="H3" s="171"/>
      <c r="I3" s="51"/>
    </row>
    <row r="4" spans="2:9" x14ac:dyDescent="0.2">
      <c r="B4" s="173" t="s">
        <v>672</v>
      </c>
      <c r="C4" s="174"/>
      <c r="D4" s="174"/>
      <c r="E4" s="174"/>
      <c r="F4" s="174"/>
      <c r="G4" s="174"/>
      <c r="H4" s="174"/>
      <c r="I4" s="43"/>
    </row>
    <row r="5" spans="2:9" x14ac:dyDescent="0.2">
      <c r="B5" s="174"/>
      <c r="C5" s="174"/>
      <c r="D5" s="174"/>
      <c r="E5" s="174"/>
      <c r="F5" s="174"/>
      <c r="G5" s="174"/>
      <c r="H5" s="174"/>
      <c r="I5" s="43"/>
    </row>
    <row r="6" spans="2:9" x14ac:dyDescent="0.2">
      <c r="B6" s="174"/>
      <c r="C6" s="174"/>
      <c r="D6" s="174"/>
      <c r="E6" s="174"/>
      <c r="F6" s="174"/>
      <c r="G6" s="174"/>
      <c r="H6" s="174"/>
      <c r="I6" s="43"/>
    </row>
    <row r="7" spans="2:9" x14ac:dyDescent="0.2">
      <c r="B7" s="174"/>
      <c r="C7" s="174"/>
      <c r="D7" s="174"/>
      <c r="E7" s="174"/>
      <c r="F7" s="174"/>
      <c r="G7" s="174"/>
      <c r="H7" s="174"/>
      <c r="I7" s="43"/>
    </row>
    <row r="8" spans="2:9" x14ac:dyDescent="0.2">
      <c r="B8" s="174"/>
      <c r="C8" s="174"/>
      <c r="D8" s="174"/>
      <c r="E8" s="174"/>
      <c r="F8" s="174"/>
      <c r="G8" s="174"/>
      <c r="H8" s="174"/>
      <c r="I8" s="43"/>
    </row>
    <row r="9" spans="2:9" x14ac:dyDescent="0.2">
      <c r="B9" s="174"/>
      <c r="C9" s="174"/>
      <c r="D9" s="174"/>
      <c r="E9" s="174"/>
      <c r="F9" s="174"/>
      <c r="G9" s="174"/>
      <c r="H9" s="174"/>
      <c r="I9" s="43"/>
    </row>
    <row r="10" spans="2:9" x14ac:dyDescent="0.2">
      <c r="B10" s="174"/>
      <c r="C10" s="174"/>
      <c r="D10" s="174"/>
      <c r="E10" s="174"/>
      <c r="F10" s="174"/>
      <c r="G10" s="174"/>
      <c r="H10" s="174"/>
      <c r="I10" s="43"/>
    </row>
    <row r="11" spans="2:9" x14ac:dyDescent="0.2">
      <c r="B11" s="174"/>
      <c r="C11" s="174"/>
      <c r="D11" s="174"/>
      <c r="E11" s="174"/>
      <c r="F11" s="174"/>
      <c r="G11" s="174"/>
      <c r="H11" s="174"/>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B3:I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54" t="s">
        <v>673</v>
      </c>
      <c r="C3" s="174"/>
      <c r="D3" s="174"/>
      <c r="E3" s="174"/>
      <c r="F3" s="174"/>
      <c r="G3" s="174"/>
      <c r="H3" s="174"/>
      <c r="I3" s="117"/>
    </row>
    <row r="4" spans="2:9" x14ac:dyDescent="0.2">
      <c r="B4" s="231" t="s">
        <v>674</v>
      </c>
      <c r="C4" s="171"/>
      <c r="D4" s="171"/>
      <c r="E4" s="171"/>
      <c r="F4" s="171"/>
      <c r="G4" s="171"/>
      <c r="H4" s="171"/>
      <c r="I4" s="43"/>
    </row>
    <row r="5" spans="2:9" x14ac:dyDescent="0.2">
      <c r="B5" s="171"/>
      <c r="C5" s="171"/>
      <c r="D5" s="171"/>
      <c r="E5" s="171"/>
      <c r="F5" s="171"/>
      <c r="G5" s="171"/>
      <c r="H5" s="171"/>
      <c r="I5" s="43"/>
    </row>
    <row r="6" spans="2:9" x14ac:dyDescent="0.2">
      <c r="B6" s="171"/>
      <c r="C6" s="171"/>
      <c r="D6" s="171"/>
      <c r="E6" s="171"/>
      <c r="F6" s="171"/>
      <c r="G6" s="171"/>
      <c r="H6" s="171"/>
    </row>
    <row r="7" spans="2:9" x14ac:dyDescent="0.2">
      <c r="B7" s="171"/>
      <c r="C7" s="171"/>
      <c r="D7" s="171"/>
      <c r="E7" s="171"/>
      <c r="F7" s="171"/>
      <c r="G7" s="171"/>
      <c r="H7" s="171"/>
    </row>
    <row r="8" spans="2:9" x14ac:dyDescent="0.2">
      <c r="B8" s="171"/>
      <c r="C8" s="171"/>
      <c r="D8" s="171"/>
      <c r="E8" s="171"/>
      <c r="F8" s="171"/>
      <c r="G8" s="171"/>
      <c r="H8" s="171"/>
    </row>
    <row r="9" spans="2:9" x14ac:dyDescent="0.2">
      <c r="B9" s="171"/>
      <c r="C9" s="171"/>
      <c r="D9" s="171"/>
      <c r="E9" s="171"/>
      <c r="F9" s="171"/>
      <c r="G9" s="171"/>
      <c r="H9" s="171"/>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dimension ref="B3:I10"/>
  <sheetViews>
    <sheetView showGridLines="0" showRowColHeaders="0" workbookViewId="0">
      <selection activeCell="B4" sqref="B4:H10"/>
    </sheetView>
  </sheetViews>
  <sheetFormatPr baseColWidth="10" defaultColWidth="11.42578125" defaultRowHeight="14.25" x14ac:dyDescent="0.2"/>
  <cols>
    <col min="1" max="1" width="5.7109375" style="44" customWidth="1"/>
    <col min="2" max="16384" width="11.42578125" style="44"/>
  </cols>
  <sheetData>
    <row r="3" spans="2:9" ht="18" x14ac:dyDescent="0.25">
      <c r="B3" s="154" t="s">
        <v>2196</v>
      </c>
      <c r="C3" s="174"/>
      <c r="D3" s="174"/>
      <c r="E3" s="174"/>
      <c r="F3" s="174"/>
      <c r="G3" s="174"/>
      <c r="H3" s="174"/>
      <c r="I3" s="117"/>
    </row>
    <row r="4" spans="2:9" x14ac:dyDescent="0.2">
      <c r="B4" s="173" t="s">
        <v>2197</v>
      </c>
      <c r="C4" s="182"/>
      <c r="D4" s="182"/>
      <c r="E4" s="182"/>
      <c r="F4" s="182"/>
      <c r="G4" s="182"/>
      <c r="H4" s="182"/>
      <c r="I4" s="43"/>
    </row>
    <row r="5" spans="2:9" x14ac:dyDescent="0.2">
      <c r="B5" s="182"/>
      <c r="C5" s="182"/>
      <c r="D5" s="182"/>
      <c r="E5" s="182"/>
      <c r="F5" s="182"/>
      <c r="G5" s="182"/>
      <c r="H5" s="182"/>
      <c r="I5" s="43"/>
    </row>
    <row r="6" spans="2:9" x14ac:dyDescent="0.2">
      <c r="B6" s="182"/>
      <c r="C6" s="182"/>
      <c r="D6" s="182"/>
      <c r="E6" s="182"/>
      <c r="F6" s="182"/>
      <c r="G6" s="182"/>
      <c r="H6" s="182"/>
      <c r="I6" s="43"/>
    </row>
    <row r="7" spans="2:9" x14ac:dyDescent="0.2">
      <c r="B7" s="182"/>
      <c r="C7" s="182"/>
      <c r="D7" s="182"/>
      <c r="E7" s="182"/>
      <c r="F7" s="182"/>
      <c r="G7" s="182"/>
      <c r="H7" s="182"/>
      <c r="I7" s="43"/>
    </row>
    <row r="8" spans="2:9" x14ac:dyDescent="0.2">
      <c r="B8" s="182"/>
      <c r="C8" s="182"/>
      <c r="D8" s="182"/>
      <c r="E8" s="182"/>
      <c r="F8" s="182"/>
      <c r="G8" s="182"/>
      <c r="H8" s="182"/>
    </row>
    <row r="9" spans="2:9" x14ac:dyDescent="0.2">
      <c r="B9" s="182"/>
      <c r="C9" s="182"/>
      <c r="D9" s="182"/>
      <c r="E9" s="182"/>
      <c r="F9" s="182"/>
      <c r="G9" s="182"/>
      <c r="H9" s="182"/>
    </row>
    <row r="10" spans="2:9" x14ac:dyDescent="0.2">
      <c r="B10" s="182"/>
      <c r="C10" s="182"/>
      <c r="D10" s="182"/>
      <c r="E10" s="182"/>
      <c r="F10" s="182"/>
      <c r="G10" s="182"/>
      <c r="H10" s="182"/>
    </row>
  </sheetData>
  <sheetProtection algorithmName="SHA-512" hashValue="xDhEs2v2tTg+hMFIQ14p8Tw81aneRIo79slemTqcL2fRbUBXU1Ki9yUk4tQBraC0cZT2zDFd+oxcQ7Zt/lxJHg==" saltValue="gBntx67T4K0JedPnJ4SRyA==" spinCount="100000" sheet="1" objects="1" scenarios="1"/>
  <mergeCells count="2">
    <mergeCell ref="B3:H3"/>
    <mergeCell ref="B4:H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6:N19"/>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6" spans="2:14" x14ac:dyDescent="0.2">
      <c r="B6" s="145"/>
      <c r="C6" s="145"/>
      <c r="D6" s="145"/>
      <c r="E6" s="145"/>
      <c r="F6" s="145"/>
      <c r="G6" s="145"/>
      <c r="H6" s="145"/>
      <c r="I6" s="145"/>
      <c r="J6" s="145"/>
      <c r="K6" s="145"/>
      <c r="L6" s="145"/>
      <c r="M6" s="145"/>
      <c r="N6" s="145"/>
    </row>
    <row r="8" spans="2:14" ht="105" customHeight="1" x14ac:dyDescent="0.2">
      <c r="B8" s="143" t="s">
        <v>555</v>
      </c>
      <c r="C8" s="144"/>
      <c r="D8" s="144"/>
      <c r="E8" s="144"/>
      <c r="F8" s="144"/>
      <c r="G8" s="144"/>
      <c r="H8" s="144"/>
      <c r="I8" s="144"/>
      <c r="J8" s="144"/>
      <c r="K8" s="144"/>
      <c r="L8" s="144"/>
      <c r="M8" s="144"/>
      <c r="N8" s="144"/>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46" t="s">
        <v>556</v>
      </c>
      <c r="C11" s="147"/>
      <c r="D11" s="148"/>
      <c r="E11" s="149"/>
      <c r="F11" s="149"/>
      <c r="G11" s="149"/>
      <c r="H11" s="149"/>
      <c r="I11" s="149"/>
      <c r="J11" s="149"/>
      <c r="K11" s="149"/>
      <c r="L11" s="149"/>
      <c r="M11" s="149"/>
      <c r="N11" s="149"/>
    </row>
    <row r="12" spans="2:14" ht="18" x14ac:dyDescent="0.25">
      <c r="B12" s="47"/>
      <c r="C12" s="47"/>
      <c r="D12" s="152"/>
      <c r="E12" s="153"/>
      <c r="F12" s="153"/>
      <c r="G12" s="153"/>
      <c r="H12" s="153"/>
      <c r="I12" s="153"/>
      <c r="J12" s="153"/>
      <c r="K12" s="153"/>
      <c r="L12" s="153"/>
      <c r="M12" s="153"/>
      <c r="N12" s="153"/>
    </row>
    <row r="13" spans="2:14" ht="18" x14ac:dyDescent="0.25">
      <c r="B13" s="47"/>
      <c r="C13" s="47"/>
      <c r="D13" s="153"/>
      <c r="E13" s="153"/>
      <c r="F13" s="153"/>
      <c r="G13" s="153"/>
      <c r="H13" s="153"/>
      <c r="I13" s="153"/>
      <c r="J13" s="153"/>
      <c r="K13" s="153"/>
      <c r="L13" s="153"/>
      <c r="M13" s="153"/>
      <c r="N13" s="153"/>
    </row>
    <row r="15" spans="2:14" ht="24.75" x14ac:dyDescent="0.3">
      <c r="B15" s="150" t="s">
        <v>557</v>
      </c>
      <c r="C15" s="150"/>
      <c r="D15" s="150"/>
      <c r="E15" s="150"/>
      <c r="F15" s="150"/>
      <c r="G15" s="150"/>
      <c r="H15" s="150"/>
      <c r="I15" s="150"/>
      <c r="J15" s="150"/>
      <c r="K15" s="150"/>
      <c r="L15" s="150"/>
      <c r="M15" s="150"/>
      <c r="N15" s="150"/>
    </row>
    <row r="17" spans="2:14" ht="24.75" x14ac:dyDescent="0.3">
      <c r="B17" s="151" t="s">
        <v>558</v>
      </c>
      <c r="C17" s="151"/>
      <c r="D17" s="151"/>
      <c r="E17" s="151"/>
      <c r="F17" s="151"/>
      <c r="G17" s="151"/>
      <c r="H17" s="151"/>
      <c r="I17" s="151"/>
      <c r="J17" s="151"/>
      <c r="K17" s="151"/>
      <c r="L17" s="151"/>
      <c r="M17" s="151"/>
      <c r="N17" s="151"/>
    </row>
    <row r="19" spans="2:14" ht="24.75" x14ac:dyDescent="0.3">
      <c r="B19" s="142" t="s">
        <v>559</v>
      </c>
      <c r="C19" s="142"/>
      <c r="D19" s="142"/>
      <c r="E19" s="142"/>
      <c r="F19" s="142"/>
      <c r="G19" s="142"/>
      <c r="H19" s="142"/>
      <c r="I19" s="142"/>
      <c r="J19" s="142"/>
      <c r="K19" s="142"/>
      <c r="L19" s="142"/>
      <c r="M19" s="142"/>
      <c r="N19" s="142"/>
    </row>
  </sheetData>
  <sheetProtection algorithmName="SHA-512" hashValue="Em7lG+YUHis1KXJVJRplqIsZKJkaHwtFadh6+Vic4N9QeqQ4+4gM6xTBZEBkIcuzpEwARA9ly6e/TjnVZGvYxg==" saltValue="2OvF2cNzjmsTVXuvrFe7xw==" spinCount="100000" sheet="1" objects="1" scenarios="1"/>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00000000-0004-0000-0200-000000000000}"/>
    <hyperlink ref="B19" location="DEFINICIÓN!A1" display="DEFINICIÓN" xr:uid="{00000000-0004-0000-0200-000001000000}"/>
    <hyperlink ref="B15" location="'ANTES DE EMPEZAR'!A1" display="ANTES DE EMPEZAR" xr:uid="{00000000-0004-0000-0200-000002000000}"/>
    <hyperlink ref="B19:N19" location="LINEAMIENTOS!A1" display="LINEAMIENTOS" xr:uid="{00000000-0004-0000-0200-000003000000}"/>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8"/>
  <dimension ref="B3:I12"/>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54" t="s">
        <v>675</v>
      </c>
      <c r="C3" s="174"/>
      <c r="D3" s="174"/>
      <c r="E3" s="174"/>
      <c r="F3" s="174"/>
      <c r="G3" s="174"/>
      <c r="H3" s="174"/>
      <c r="I3" s="117"/>
    </row>
    <row r="4" spans="2:9" ht="13.5" customHeight="1" x14ac:dyDescent="0.2">
      <c r="B4" s="173" t="s">
        <v>2176</v>
      </c>
      <c r="C4" s="182"/>
      <c r="D4" s="182"/>
      <c r="E4" s="182"/>
      <c r="F4" s="182"/>
      <c r="G4" s="182"/>
      <c r="H4" s="182"/>
      <c r="I4" s="43"/>
    </row>
    <row r="5" spans="2:9" x14ac:dyDescent="0.2">
      <c r="B5" s="182"/>
      <c r="C5" s="182"/>
      <c r="D5" s="182"/>
      <c r="E5" s="182"/>
      <c r="F5" s="182"/>
      <c r="G5" s="182"/>
      <c r="H5" s="182"/>
      <c r="I5" s="43"/>
    </row>
    <row r="6" spans="2:9" x14ac:dyDescent="0.2">
      <c r="B6" s="182"/>
      <c r="C6" s="182"/>
      <c r="D6" s="182"/>
      <c r="E6" s="182"/>
      <c r="F6" s="182"/>
      <c r="G6" s="182"/>
      <c r="H6" s="182"/>
      <c r="I6" s="43"/>
    </row>
    <row r="7" spans="2:9" x14ac:dyDescent="0.2">
      <c r="B7" s="182"/>
      <c r="C7" s="182"/>
      <c r="D7" s="182"/>
      <c r="E7" s="182"/>
      <c r="F7" s="182"/>
      <c r="G7" s="182"/>
      <c r="H7" s="182"/>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9"/>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54" t="s">
        <v>676</v>
      </c>
      <c r="C3" s="174"/>
      <c r="D3" s="174"/>
      <c r="E3" s="174"/>
      <c r="F3" s="174"/>
      <c r="G3" s="174"/>
      <c r="H3" s="174"/>
      <c r="I3" s="117"/>
    </row>
    <row r="4" spans="2:9" ht="34.5" customHeight="1" x14ac:dyDescent="0.2">
      <c r="B4" s="173" t="s">
        <v>2166</v>
      </c>
      <c r="C4" s="174"/>
      <c r="D4" s="174"/>
      <c r="E4" s="174"/>
      <c r="F4" s="174"/>
      <c r="G4" s="174"/>
      <c r="H4" s="174"/>
      <c r="I4" s="43"/>
    </row>
    <row r="5" spans="2:9" ht="29.45" customHeight="1" x14ac:dyDescent="0.2">
      <c r="B5" s="174"/>
      <c r="C5" s="174"/>
      <c r="D5" s="174"/>
      <c r="E5" s="174"/>
      <c r="F5" s="174"/>
      <c r="G5" s="174"/>
      <c r="H5" s="174"/>
      <c r="I5" s="43"/>
    </row>
    <row r="6" spans="2:9" x14ac:dyDescent="0.2">
      <c r="B6" s="174"/>
      <c r="C6" s="174"/>
      <c r="D6" s="174"/>
      <c r="E6" s="174"/>
      <c r="F6" s="174"/>
      <c r="G6" s="174"/>
      <c r="H6" s="174"/>
      <c r="I6" s="43"/>
    </row>
    <row r="7" spans="2:9" x14ac:dyDescent="0.2">
      <c r="B7" s="174"/>
      <c r="C7" s="174"/>
      <c r="D7" s="174"/>
      <c r="E7" s="174"/>
      <c r="F7" s="174"/>
      <c r="G7" s="174"/>
      <c r="H7" s="174"/>
      <c r="I7" s="43"/>
    </row>
    <row r="8" spans="2:9" x14ac:dyDescent="0.2">
      <c r="B8" s="174"/>
      <c r="C8" s="174"/>
      <c r="D8" s="174"/>
      <c r="E8" s="174"/>
      <c r="F8" s="174"/>
      <c r="G8" s="174"/>
      <c r="H8" s="174"/>
      <c r="I8" s="43"/>
    </row>
    <row r="9" spans="2:9" x14ac:dyDescent="0.2">
      <c r="B9" s="171"/>
      <c r="C9" s="171"/>
      <c r="D9" s="171"/>
      <c r="E9" s="171"/>
      <c r="F9" s="171"/>
      <c r="G9" s="171"/>
      <c r="H9" s="171"/>
      <c r="I9" s="43"/>
    </row>
    <row r="10" spans="2:9" x14ac:dyDescent="0.2">
      <c r="B10" s="171"/>
      <c r="C10" s="171"/>
      <c r="D10" s="171"/>
      <c r="E10" s="171"/>
      <c r="F10" s="171"/>
      <c r="G10" s="171"/>
      <c r="H10" s="171"/>
      <c r="I10" s="43"/>
    </row>
    <row r="11" spans="2:9" x14ac:dyDescent="0.2">
      <c r="B11" s="171"/>
      <c r="C11" s="171"/>
      <c r="D11" s="171"/>
      <c r="E11" s="171"/>
      <c r="F11" s="171"/>
      <c r="G11" s="171"/>
      <c r="H11" s="171"/>
      <c r="I11" s="43"/>
    </row>
    <row r="12" spans="2:9" x14ac:dyDescent="0.2">
      <c r="B12" s="171"/>
      <c r="C12" s="171"/>
      <c r="D12" s="171"/>
      <c r="E12" s="171"/>
      <c r="F12" s="171"/>
      <c r="G12" s="171"/>
      <c r="H12" s="171"/>
      <c r="I12" s="43"/>
    </row>
    <row r="13" spans="2:9" x14ac:dyDescent="0.2">
      <c r="B13" s="171"/>
      <c r="C13" s="171"/>
      <c r="D13" s="171"/>
      <c r="E13" s="171"/>
      <c r="F13" s="171"/>
      <c r="G13" s="171"/>
      <c r="H13" s="171"/>
    </row>
    <row r="14" spans="2:9" x14ac:dyDescent="0.2">
      <c r="B14" s="171"/>
      <c r="C14" s="171"/>
      <c r="D14" s="171"/>
      <c r="E14" s="171"/>
      <c r="F14" s="171"/>
      <c r="G14" s="171"/>
      <c r="H14" s="171"/>
    </row>
    <row r="15" spans="2:9" x14ac:dyDescent="0.2">
      <c r="B15" s="171"/>
      <c r="C15" s="171"/>
      <c r="D15" s="171"/>
      <c r="E15" s="171"/>
      <c r="F15" s="171"/>
      <c r="G15" s="171"/>
      <c r="H15" s="171"/>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B3:I10"/>
  <sheetViews>
    <sheetView showGridLines="0" showRowColHeaders="0" workbookViewId="0">
      <selection activeCell="B10" sqref="B10"/>
    </sheetView>
  </sheetViews>
  <sheetFormatPr baseColWidth="10" defaultColWidth="11.42578125" defaultRowHeight="14.25" x14ac:dyDescent="0.2"/>
  <cols>
    <col min="1" max="1" width="5.7109375" style="44" customWidth="1"/>
    <col min="2" max="16384" width="11.42578125" style="44"/>
  </cols>
  <sheetData>
    <row r="3" spans="2:9" ht="18" x14ac:dyDescent="0.25">
      <c r="B3" s="154" t="s">
        <v>677</v>
      </c>
      <c r="C3" s="174"/>
      <c r="D3" s="174"/>
      <c r="E3" s="174"/>
      <c r="F3" s="174"/>
      <c r="G3" s="174"/>
      <c r="H3" s="174"/>
      <c r="I3" s="117"/>
    </row>
    <row r="4" spans="2:9" x14ac:dyDescent="0.2">
      <c r="B4" s="173" t="s">
        <v>2177</v>
      </c>
      <c r="C4" s="174"/>
      <c r="D4" s="174"/>
      <c r="E4" s="174"/>
      <c r="F4" s="174"/>
      <c r="G4" s="174"/>
      <c r="H4" s="174"/>
      <c r="I4" s="43"/>
    </row>
    <row r="5" spans="2:9" x14ac:dyDescent="0.2">
      <c r="B5" s="174"/>
      <c r="C5" s="174"/>
      <c r="D5" s="174"/>
      <c r="E5" s="174"/>
      <c r="F5" s="174"/>
      <c r="G5" s="174"/>
      <c r="H5" s="174"/>
      <c r="I5" s="43"/>
    </row>
    <row r="6" spans="2:9" x14ac:dyDescent="0.2">
      <c r="B6" s="174"/>
      <c r="C6" s="174"/>
      <c r="D6" s="174"/>
      <c r="E6" s="174"/>
      <c r="F6" s="174"/>
      <c r="G6" s="174"/>
      <c r="H6" s="174"/>
      <c r="I6" s="43"/>
    </row>
    <row r="7" spans="2:9" x14ac:dyDescent="0.2">
      <c r="B7" s="174"/>
      <c r="C7" s="174"/>
      <c r="D7" s="174"/>
      <c r="E7" s="174"/>
      <c r="F7" s="174"/>
      <c r="G7" s="174"/>
      <c r="H7" s="174"/>
      <c r="I7" s="43"/>
    </row>
    <row r="8" spans="2:9" x14ac:dyDescent="0.2">
      <c r="B8" s="174"/>
      <c r="C8" s="174"/>
      <c r="D8" s="174"/>
      <c r="E8" s="174"/>
      <c r="F8" s="174"/>
      <c r="G8" s="174"/>
      <c r="H8" s="174"/>
      <c r="I8" s="43"/>
    </row>
    <row r="9" spans="2:9" x14ac:dyDescent="0.2">
      <c r="B9" s="174"/>
      <c r="C9" s="174"/>
      <c r="D9" s="174"/>
      <c r="E9" s="174"/>
      <c r="F9" s="174"/>
      <c r="G9" s="174"/>
      <c r="H9" s="174"/>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x14ac:dyDescent="0.2">
      <c r="B3" s="154" t="s">
        <v>678</v>
      </c>
      <c r="C3" s="174"/>
      <c r="D3" s="174"/>
      <c r="E3" s="174"/>
      <c r="F3" s="174"/>
      <c r="G3" s="174"/>
      <c r="H3" s="174"/>
      <c r="I3" s="174"/>
    </row>
    <row r="4" spans="2:9" x14ac:dyDescent="0.2">
      <c r="B4" s="231" t="s">
        <v>2178</v>
      </c>
      <c r="C4" s="174"/>
      <c r="D4" s="174"/>
      <c r="E4" s="174"/>
      <c r="F4" s="174"/>
      <c r="G4" s="174"/>
      <c r="H4" s="174"/>
      <c r="I4" s="174"/>
    </row>
    <row r="5" spans="2:9" x14ac:dyDescent="0.2">
      <c r="B5" s="174"/>
      <c r="C5" s="174"/>
      <c r="D5" s="174"/>
      <c r="E5" s="174"/>
      <c r="F5" s="174"/>
      <c r="G5" s="174"/>
      <c r="H5" s="174"/>
      <c r="I5" s="174"/>
    </row>
    <row r="6" spans="2:9" x14ac:dyDescent="0.2">
      <c r="B6" s="174"/>
      <c r="C6" s="174"/>
      <c r="D6" s="174"/>
      <c r="E6" s="174"/>
      <c r="F6" s="174"/>
      <c r="G6" s="174"/>
      <c r="H6" s="174"/>
      <c r="I6" s="174"/>
    </row>
    <row r="7" spans="2:9" x14ac:dyDescent="0.2">
      <c r="B7" s="174"/>
      <c r="C7" s="174"/>
      <c r="D7" s="174"/>
      <c r="E7" s="174"/>
      <c r="F7" s="174"/>
      <c r="G7" s="174"/>
      <c r="H7" s="174"/>
      <c r="I7" s="174"/>
    </row>
    <row r="8" spans="2:9" x14ac:dyDescent="0.2">
      <c r="B8" s="174"/>
      <c r="C8" s="174"/>
      <c r="D8" s="174"/>
      <c r="E8" s="174"/>
      <c r="F8" s="174"/>
      <c r="G8" s="174"/>
      <c r="H8" s="174"/>
      <c r="I8" s="174"/>
    </row>
    <row r="9" spans="2:9" x14ac:dyDescent="0.2">
      <c r="B9" s="174"/>
      <c r="C9" s="174"/>
      <c r="D9" s="174"/>
      <c r="E9" s="174"/>
      <c r="F9" s="174"/>
      <c r="G9" s="174"/>
      <c r="H9" s="174"/>
      <c r="I9" s="174"/>
    </row>
    <row r="10" spans="2:9" x14ac:dyDescent="0.2">
      <c r="B10" s="174"/>
      <c r="C10" s="174"/>
      <c r="D10" s="174"/>
      <c r="E10" s="174"/>
      <c r="F10" s="174"/>
      <c r="G10" s="174"/>
      <c r="H10" s="174"/>
      <c r="I10" s="174"/>
    </row>
    <row r="11" spans="2:9" x14ac:dyDescent="0.2">
      <c r="B11" s="174"/>
      <c r="C11" s="174"/>
      <c r="D11" s="174"/>
      <c r="E11" s="174"/>
      <c r="F11" s="174"/>
      <c r="G11" s="174"/>
      <c r="H11" s="174"/>
      <c r="I11" s="174"/>
    </row>
    <row r="12" spans="2:9" x14ac:dyDescent="0.2">
      <c r="B12" s="174"/>
      <c r="C12" s="174"/>
      <c r="D12" s="174"/>
      <c r="E12" s="174"/>
      <c r="F12" s="174"/>
      <c r="G12" s="174"/>
      <c r="H12" s="174"/>
      <c r="I12" s="174"/>
    </row>
    <row r="13" spans="2:9" x14ac:dyDescent="0.2">
      <c r="B13" s="174"/>
      <c r="C13" s="174"/>
      <c r="D13" s="174"/>
      <c r="E13" s="174"/>
      <c r="F13" s="174"/>
      <c r="G13" s="174"/>
      <c r="H13" s="174"/>
      <c r="I13" s="174"/>
    </row>
    <row r="14" spans="2:9" x14ac:dyDescent="0.2">
      <c r="B14" s="174"/>
      <c r="C14" s="174"/>
      <c r="D14" s="174"/>
      <c r="E14" s="174"/>
      <c r="F14" s="174"/>
      <c r="G14" s="174"/>
      <c r="H14" s="174"/>
      <c r="I14" s="174"/>
    </row>
    <row r="15" spans="2:9" x14ac:dyDescent="0.2">
      <c r="B15" s="174"/>
      <c r="C15" s="174"/>
      <c r="D15" s="174"/>
      <c r="E15" s="174"/>
      <c r="F15" s="174"/>
      <c r="G15" s="174"/>
      <c r="H15" s="174"/>
      <c r="I15" s="174"/>
    </row>
    <row r="16" spans="2:9" x14ac:dyDescent="0.2">
      <c r="B16" s="174"/>
      <c r="C16" s="174"/>
      <c r="D16" s="174"/>
      <c r="E16" s="174"/>
      <c r="F16" s="174"/>
      <c r="G16" s="174"/>
      <c r="H16" s="174"/>
      <c r="I16" s="174"/>
    </row>
    <row r="17" spans="2:9" x14ac:dyDescent="0.2">
      <c r="B17" s="174"/>
      <c r="C17" s="174"/>
      <c r="D17" s="174"/>
      <c r="E17" s="174"/>
      <c r="F17" s="174"/>
      <c r="G17" s="174"/>
      <c r="H17" s="174"/>
      <c r="I17" s="174"/>
    </row>
    <row r="18" spans="2:9" x14ac:dyDescent="0.2">
      <c r="B18" s="174"/>
      <c r="C18" s="174"/>
      <c r="D18" s="174"/>
      <c r="E18" s="174"/>
      <c r="F18" s="174"/>
      <c r="G18" s="174"/>
      <c r="H18" s="174"/>
      <c r="I18" s="174"/>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2"/>
  <dimension ref="B3:J1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54" t="s">
        <v>679</v>
      </c>
      <c r="C3" s="174"/>
      <c r="D3" s="174"/>
      <c r="E3" s="174"/>
      <c r="F3" s="174"/>
      <c r="G3" s="174"/>
      <c r="H3" s="174"/>
      <c r="I3" s="117"/>
      <c r="J3" s="117"/>
    </row>
    <row r="4" spans="2:10" x14ac:dyDescent="0.2">
      <c r="B4" s="231" t="s">
        <v>2179</v>
      </c>
      <c r="C4" s="174"/>
      <c r="D4" s="174"/>
      <c r="E4" s="174"/>
      <c r="F4" s="174"/>
      <c r="G4" s="174"/>
      <c r="H4" s="174"/>
      <c r="I4" s="43"/>
      <c r="J4" s="43"/>
    </row>
    <row r="5" spans="2:10" x14ac:dyDescent="0.2">
      <c r="B5" s="174"/>
      <c r="C5" s="174"/>
      <c r="D5" s="174"/>
      <c r="E5" s="174"/>
      <c r="F5" s="174"/>
      <c r="G5" s="174"/>
      <c r="H5" s="174"/>
      <c r="I5" s="43"/>
      <c r="J5" s="43"/>
    </row>
    <row r="6" spans="2:10" x14ac:dyDescent="0.2">
      <c r="B6" s="174"/>
      <c r="C6" s="174"/>
      <c r="D6" s="174"/>
      <c r="E6" s="174"/>
      <c r="F6" s="174"/>
      <c r="G6" s="174"/>
      <c r="H6" s="174"/>
      <c r="I6" s="43"/>
      <c r="J6" s="43"/>
    </row>
    <row r="7" spans="2:10" x14ac:dyDescent="0.2">
      <c r="B7" s="174"/>
      <c r="C7" s="174"/>
      <c r="D7" s="174"/>
      <c r="E7" s="174"/>
      <c r="F7" s="174"/>
      <c r="G7" s="174"/>
      <c r="H7" s="174"/>
      <c r="I7" s="43"/>
      <c r="J7" s="43"/>
    </row>
    <row r="8" spans="2:10" x14ac:dyDescent="0.2">
      <c r="B8" s="174"/>
      <c r="C8" s="174"/>
      <c r="D8" s="174"/>
      <c r="E8" s="174"/>
      <c r="F8" s="174"/>
      <c r="G8" s="174"/>
      <c r="H8" s="174"/>
      <c r="I8" s="43"/>
      <c r="J8" s="43"/>
    </row>
    <row r="9" spans="2:10" x14ac:dyDescent="0.2">
      <c r="B9" s="174"/>
      <c r="C9" s="174"/>
      <c r="D9" s="174"/>
      <c r="E9" s="174"/>
      <c r="F9" s="174"/>
      <c r="G9" s="174"/>
      <c r="H9" s="174"/>
      <c r="I9" s="43"/>
      <c r="J9" s="43"/>
    </row>
    <row r="10" spans="2:10" x14ac:dyDescent="0.2">
      <c r="B10" s="174"/>
      <c r="C10" s="174"/>
      <c r="D10" s="174"/>
      <c r="E10" s="174"/>
      <c r="F10" s="174"/>
      <c r="G10" s="174"/>
      <c r="H10" s="174"/>
      <c r="I10" s="43"/>
      <c r="J10" s="43"/>
    </row>
    <row r="11" spans="2:10" x14ac:dyDescent="0.2">
      <c r="B11" s="174"/>
      <c r="C11" s="174"/>
      <c r="D11" s="174"/>
      <c r="E11" s="174"/>
      <c r="F11" s="174"/>
      <c r="G11" s="174"/>
      <c r="H11" s="174"/>
      <c r="I11" s="43"/>
      <c r="J11" s="43"/>
    </row>
    <row r="12" spans="2:10" x14ac:dyDescent="0.2">
      <c r="B12" s="174"/>
      <c r="C12" s="174"/>
      <c r="D12" s="174"/>
      <c r="E12" s="174"/>
      <c r="F12" s="174"/>
      <c r="G12" s="174"/>
      <c r="H12" s="174"/>
      <c r="I12" s="43"/>
      <c r="J12" s="43"/>
    </row>
    <row r="13" spans="2:10" x14ac:dyDescent="0.2">
      <c r="B13" s="174"/>
      <c r="C13" s="174"/>
      <c r="D13" s="174"/>
      <c r="E13" s="174"/>
      <c r="F13" s="174"/>
      <c r="G13" s="174"/>
      <c r="H13" s="174"/>
      <c r="I13" s="43"/>
      <c r="J13" s="43"/>
    </row>
    <row r="14" spans="2:10" x14ac:dyDescent="0.2">
      <c r="B14" s="174"/>
      <c r="C14" s="174"/>
      <c r="D14" s="174"/>
      <c r="E14" s="174"/>
      <c r="F14" s="174"/>
      <c r="G14" s="174"/>
      <c r="H14" s="174"/>
      <c r="I14" s="43"/>
      <c r="J14" s="43"/>
    </row>
    <row r="15" spans="2:10" x14ac:dyDescent="0.2">
      <c r="B15" s="174"/>
      <c r="C15" s="174"/>
      <c r="D15" s="174"/>
      <c r="E15" s="174"/>
      <c r="F15" s="174"/>
      <c r="G15" s="174"/>
      <c r="H15" s="174"/>
      <c r="I15" s="43"/>
      <c r="J15" s="43"/>
    </row>
    <row r="16" spans="2:10" x14ac:dyDescent="0.2">
      <c r="B16" s="174"/>
      <c r="C16" s="174"/>
      <c r="D16" s="174"/>
      <c r="E16" s="174"/>
      <c r="F16" s="174"/>
      <c r="G16" s="174"/>
      <c r="H16" s="174"/>
      <c r="I16" s="43"/>
      <c r="J16" s="43"/>
    </row>
    <row r="17" spans="2:10" x14ac:dyDescent="0.2">
      <c r="B17" s="174"/>
      <c r="C17" s="174"/>
      <c r="D17" s="174"/>
      <c r="E17" s="174"/>
      <c r="F17" s="174"/>
      <c r="G17" s="174"/>
      <c r="H17" s="174"/>
      <c r="I17" s="43"/>
      <c r="J17" s="43"/>
    </row>
    <row r="18" spans="2:10" x14ac:dyDescent="0.2">
      <c r="B18" s="174"/>
      <c r="C18" s="174"/>
      <c r="D18" s="174"/>
      <c r="E18" s="174"/>
      <c r="F18" s="174"/>
      <c r="G18" s="174"/>
      <c r="H18" s="174"/>
      <c r="I18" s="43"/>
      <c r="J18" s="43"/>
    </row>
    <row r="19" spans="2:10" x14ac:dyDescent="0.2">
      <c r="B19" s="174"/>
      <c r="C19" s="174"/>
      <c r="D19" s="174"/>
      <c r="E19" s="174"/>
      <c r="F19" s="174"/>
      <c r="G19" s="174"/>
      <c r="H19" s="174"/>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54" t="s">
        <v>680</v>
      </c>
      <c r="C3" s="174"/>
      <c r="D3" s="174"/>
      <c r="E3" s="174"/>
      <c r="F3" s="174"/>
      <c r="G3" s="174"/>
      <c r="H3" s="174"/>
      <c r="I3" s="117"/>
    </row>
    <row r="4" spans="2:9" ht="13.5" customHeight="1" x14ac:dyDescent="0.2">
      <c r="B4" s="231" t="s">
        <v>2180</v>
      </c>
      <c r="C4" s="174"/>
      <c r="D4" s="174"/>
      <c r="E4" s="174"/>
      <c r="F4" s="174"/>
      <c r="G4" s="174"/>
      <c r="H4" s="174"/>
      <c r="I4" s="43"/>
    </row>
    <row r="5" spans="2:9" x14ac:dyDescent="0.2">
      <c r="B5" s="174"/>
      <c r="C5" s="174"/>
      <c r="D5" s="174"/>
      <c r="E5" s="174"/>
      <c r="F5" s="174"/>
      <c r="G5" s="174"/>
      <c r="H5" s="174"/>
      <c r="I5" s="43"/>
    </row>
    <row r="6" spans="2:9" x14ac:dyDescent="0.2">
      <c r="B6" s="174"/>
      <c r="C6" s="174"/>
      <c r="D6" s="174"/>
      <c r="E6" s="174"/>
      <c r="F6" s="174"/>
      <c r="G6" s="174"/>
      <c r="H6" s="174"/>
      <c r="I6" s="43"/>
    </row>
    <row r="7" spans="2:9" x14ac:dyDescent="0.2">
      <c r="B7" s="174"/>
      <c r="C7" s="174"/>
      <c r="D7" s="174"/>
      <c r="E7" s="174"/>
      <c r="F7" s="174"/>
      <c r="G7" s="174"/>
      <c r="H7" s="174"/>
      <c r="I7" s="43"/>
    </row>
    <row r="8" spans="2:9" x14ac:dyDescent="0.2">
      <c r="B8" s="174"/>
      <c r="C8" s="174"/>
      <c r="D8" s="174"/>
      <c r="E8" s="174"/>
      <c r="F8" s="174"/>
      <c r="G8" s="174"/>
      <c r="H8" s="174"/>
      <c r="I8" s="43"/>
    </row>
    <row r="9" spans="2:9" x14ac:dyDescent="0.2">
      <c r="B9" s="174"/>
      <c r="C9" s="174"/>
      <c r="D9" s="174"/>
      <c r="E9" s="174"/>
      <c r="F9" s="174"/>
      <c r="G9" s="174"/>
      <c r="H9" s="174"/>
      <c r="I9" s="43"/>
    </row>
    <row r="10" spans="2:9" x14ac:dyDescent="0.2">
      <c r="B10" s="174"/>
      <c r="C10" s="174"/>
      <c r="D10" s="174"/>
      <c r="E10" s="174"/>
      <c r="F10" s="174"/>
      <c r="G10" s="174"/>
      <c r="H10" s="174"/>
      <c r="I10" s="43"/>
    </row>
    <row r="11" spans="2:9" x14ac:dyDescent="0.2">
      <c r="B11" s="174"/>
      <c r="C11" s="174"/>
      <c r="D11" s="174"/>
      <c r="E11" s="174"/>
      <c r="F11" s="174"/>
      <c r="G11" s="174"/>
      <c r="H11" s="174"/>
      <c r="I11" s="43"/>
    </row>
    <row r="12" spans="2:9" x14ac:dyDescent="0.2">
      <c r="B12" s="174"/>
      <c r="C12" s="174"/>
      <c r="D12" s="174"/>
      <c r="E12" s="174"/>
      <c r="F12" s="174"/>
      <c r="G12" s="174"/>
      <c r="H12" s="174"/>
      <c r="I12" s="43"/>
    </row>
    <row r="13" spans="2:9" x14ac:dyDescent="0.2">
      <c r="B13" s="174"/>
      <c r="C13" s="174"/>
      <c r="D13" s="174"/>
      <c r="E13" s="174"/>
      <c r="F13" s="174"/>
      <c r="G13" s="174"/>
      <c r="H13" s="174"/>
      <c r="I13" s="43"/>
    </row>
    <row r="14" spans="2:9" x14ac:dyDescent="0.2">
      <c r="B14" s="174"/>
      <c r="C14" s="174"/>
      <c r="D14" s="174"/>
      <c r="E14" s="174"/>
      <c r="F14" s="174"/>
      <c r="G14" s="174"/>
      <c r="H14" s="174"/>
      <c r="I14" s="43"/>
    </row>
    <row r="15" spans="2:9" x14ac:dyDescent="0.2">
      <c r="B15" s="174"/>
      <c r="C15" s="174"/>
      <c r="D15" s="174"/>
      <c r="E15" s="174"/>
      <c r="F15" s="174"/>
      <c r="G15" s="174"/>
      <c r="H15" s="174"/>
      <c r="I15" s="43"/>
    </row>
    <row r="16" spans="2:9" x14ac:dyDescent="0.2">
      <c r="B16" s="174"/>
      <c r="C16" s="174"/>
      <c r="D16" s="174"/>
      <c r="E16" s="174"/>
      <c r="F16" s="174"/>
      <c r="G16" s="174"/>
      <c r="H16" s="174"/>
      <c r="I16" s="43"/>
    </row>
    <row r="17" spans="2:9" x14ac:dyDescent="0.2">
      <c r="B17" s="174"/>
      <c r="C17" s="174"/>
      <c r="D17" s="174"/>
      <c r="E17" s="174"/>
      <c r="F17" s="174"/>
      <c r="G17" s="174"/>
      <c r="H17" s="174"/>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681</v>
      </c>
      <c r="B2" s="3" t="s">
        <v>682</v>
      </c>
      <c r="C2" s="3" t="s">
        <v>683</v>
      </c>
      <c r="D2" s="3" t="s">
        <v>684</v>
      </c>
      <c r="E2" s="3" t="s">
        <v>685</v>
      </c>
      <c r="F2" s="3" t="s">
        <v>686</v>
      </c>
      <c r="G2" s="2" t="s">
        <v>687</v>
      </c>
      <c r="H2" s="3" t="s">
        <v>688</v>
      </c>
      <c r="I2" s="3" t="s">
        <v>689</v>
      </c>
      <c r="J2" s="2" t="s">
        <v>690</v>
      </c>
      <c r="K2" s="2" t="s">
        <v>691</v>
      </c>
      <c r="L2" s="2" t="s">
        <v>692</v>
      </c>
      <c r="M2" s="3" t="s">
        <v>693</v>
      </c>
      <c r="N2" s="1" t="s">
        <v>694</v>
      </c>
    </row>
    <row r="3" spans="1:14" ht="15" customHeight="1" x14ac:dyDescent="0.25">
      <c r="A3" s="1">
        <f>+Tabla15[[#This Row],[1]]</f>
        <v>1</v>
      </c>
      <c r="B3" s="5" t="s">
        <v>695</v>
      </c>
      <c r="C3" s="1">
        <v>1</v>
      </c>
      <c r="D3" s="1">
        <f>+IF(Tabla15[[#This Row],[NOMBRE DE LA CAUSA 2018]]=0,0,1)</f>
        <v>1</v>
      </c>
      <c r="E3" s="1">
        <f>+E2+Tabla15[[#This Row],[NOMBRE DE LA CAUSA 2019]]</f>
        <v>1</v>
      </c>
      <c r="F3" s="1">
        <f>+Tabla15[[#This Row],[0]]*Tabla15[[#This Row],[NOMBRE DE LA CAUSA 2019]]</f>
        <v>1</v>
      </c>
      <c r="G3" s="1" t="s">
        <v>696</v>
      </c>
      <c r="I3" s="5" t="s">
        <v>697</v>
      </c>
      <c r="K3" s="5" t="s">
        <v>698</v>
      </c>
      <c r="L3" s="5" t="s">
        <v>699</v>
      </c>
      <c r="M3" s="4">
        <v>2311</v>
      </c>
      <c r="N3" s="1" t="str">
        <f>+Tabla15[[#This Row],[NOMBRE DE LA CAUSA 2017]]</f>
        <v>ACCESION POR ALUVION</v>
      </c>
    </row>
    <row r="4" spans="1:14" ht="15" customHeight="1" x14ac:dyDescent="0.25">
      <c r="A4" s="1">
        <f>+Tabla15[[#This Row],[1]]</f>
        <v>2</v>
      </c>
      <c r="B4" s="1" t="s">
        <v>700</v>
      </c>
      <c r="C4" s="1">
        <v>1</v>
      </c>
      <c r="D4" s="1">
        <f>+IF(Tabla15[[#This Row],[NOMBRE DE LA CAUSA 2018]]=0,0,1)</f>
        <v>1</v>
      </c>
      <c r="E4" s="1">
        <f>+E3+Tabla15[[#This Row],[NOMBRE DE LA CAUSA 2019]]</f>
        <v>2</v>
      </c>
      <c r="F4" s="1">
        <f>+Tabla15[[#This Row],[0]]*Tabla15[[#This Row],[NOMBRE DE LA CAUSA 2019]]</f>
        <v>2</v>
      </c>
      <c r="G4" s="1" t="s">
        <v>701</v>
      </c>
      <c r="J4" s="1" t="s">
        <v>702</v>
      </c>
      <c r="K4" s="1" t="s">
        <v>698</v>
      </c>
      <c r="L4" s="1" t="s">
        <v>703</v>
      </c>
      <c r="M4" s="4">
        <v>822</v>
      </c>
      <c r="N4" s="1" t="str">
        <f>+Tabla15[[#This Row],[NOMBRE DE LA CAUSA 2017]]</f>
        <v>ACCESO CARNAL O ACTO SEXUAL CON INCAPAZ DE RESISTIR</v>
      </c>
    </row>
    <row r="5" spans="1:14" ht="15" customHeight="1" x14ac:dyDescent="0.25">
      <c r="A5" s="1">
        <f>+Tabla15[[#This Row],[1]]</f>
        <v>3</v>
      </c>
      <c r="B5" s="1" t="s">
        <v>704</v>
      </c>
      <c r="C5" s="1">
        <v>1</v>
      </c>
      <c r="D5" s="1">
        <f>+IF(Tabla15[[#This Row],[NOMBRE DE LA CAUSA 2018]]=0,0,1)</f>
        <v>1</v>
      </c>
      <c r="E5" s="1">
        <f>+E4+Tabla15[[#This Row],[NOMBRE DE LA CAUSA 2019]]</f>
        <v>3</v>
      </c>
      <c r="F5" s="1">
        <f>+Tabla15[[#This Row],[0]]*Tabla15[[#This Row],[NOMBRE DE LA CAUSA 2019]]</f>
        <v>3</v>
      </c>
      <c r="G5" s="1" t="s">
        <v>701</v>
      </c>
      <c r="J5" s="1" t="s">
        <v>702</v>
      </c>
      <c r="K5" s="1" t="s">
        <v>698</v>
      </c>
      <c r="L5" s="1" t="s">
        <v>705</v>
      </c>
      <c r="M5" s="4">
        <v>174</v>
      </c>
      <c r="N5" s="1" t="str">
        <f>+Tabla15[[#This Row],[NOMBRE DE LA CAUSA 2017]]</f>
        <v>ACCESO CARNAL O ACTO SEXUAL VIOLENTO</v>
      </c>
    </row>
    <row r="6" spans="1:14" ht="15" customHeight="1" x14ac:dyDescent="0.25">
      <c r="A6" s="1">
        <f>+Tabla15[[#This Row],[1]]</f>
        <v>4</v>
      </c>
      <c r="B6" s="1" t="s">
        <v>706</v>
      </c>
      <c r="C6" s="1">
        <v>1</v>
      </c>
      <c r="D6" s="1">
        <f>+IF(Tabla15[[#This Row],[NOMBRE DE LA CAUSA 2018]]=0,0,1)</f>
        <v>1</v>
      </c>
      <c r="E6" s="1">
        <f>+E5+Tabla15[[#This Row],[NOMBRE DE LA CAUSA 2019]]</f>
        <v>4</v>
      </c>
      <c r="F6" s="1">
        <f>+Tabla15[[#This Row],[0]]*Tabla15[[#This Row],[NOMBRE DE LA CAUSA 2019]]</f>
        <v>4</v>
      </c>
      <c r="G6" s="1" t="s">
        <v>701</v>
      </c>
      <c r="J6" s="1" t="s">
        <v>702</v>
      </c>
      <c r="K6" s="1" t="s">
        <v>698</v>
      </c>
      <c r="L6" s="1" t="s">
        <v>707</v>
      </c>
      <c r="M6" s="4">
        <v>517</v>
      </c>
      <c r="N6" s="1" t="str">
        <f>+Tabla15[[#This Row],[NOMBRE DE LA CAUSA 2017]]</f>
        <v>ACCIDENTE DE TRABAJO O ENFERMEDAD PROFESIONAL POR CULPA PATRONAL</v>
      </c>
    </row>
    <row r="7" spans="1:14" ht="15" customHeight="1" x14ac:dyDescent="0.25">
      <c r="A7" s="1">
        <f>+Tabla15[[#This Row],[1]]</f>
        <v>5</v>
      </c>
      <c r="B7" s="1" t="s">
        <v>708</v>
      </c>
      <c r="C7" s="1">
        <v>1</v>
      </c>
      <c r="D7" s="1">
        <f>+IF(Tabla15[[#This Row],[NOMBRE DE LA CAUSA 2018]]=0,0,1)</f>
        <v>1</v>
      </c>
      <c r="E7" s="1">
        <f>+E6+Tabla15[[#This Row],[NOMBRE DE LA CAUSA 2019]]</f>
        <v>5</v>
      </c>
      <c r="F7" s="1">
        <f>+Tabla15[[#This Row],[0]]*Tabla15[[#This Row],[NOMBRE DE LA CAUSA 2019]]</f>
        <v>5</v>
      </c>
      <c r="G7" s="1" t="s">
        <v>701</v>
      </c>
      <c r="J7" s="1" t="s">
        <v>702</v>
      </c>
      <c r="K7" s="1" t="s">
        <v>698</v>
      </c>
      <c r="L7" s="1" t="s">
        <v>709</v>
      </c>
      <c r="M7" s="4">
        <v>459</v>
      </c>
      <c r="N7" s="1" t="str">
        <f>+Tabla15[[#This Row],[NOMBRE DE LA CAUSA 2017]]</f>
        <v>ACOSO LABORAL</v>
      </c>
    </row>
    <row r="8" spans="1:14" ht="15" customHeight="1" x14ac:dyDescent="0.25">
      <c r="A8" s="1">
        <f>+Tabla15[[#This Row],[1]]</f>
        <v>6</v>
      </c>
      <c r="B8" s="1" t="s">
        <v>710</v>
      </c>
      <c r="C8" s="1">
        <v>1</v>
      </c>
      <c r="D8" s="1">
        <f>+IF(Tabla15[[#This Row],[NOMBRE DE LA CAUSA 2018]]=0,0,1)</f>
        <v>1</v>
      </c>
      <c r="E8" s="1">
        <f>+E7+Tabla15[[#This Row],[NOMBRE DE LA CAUSA 2019]]</f>
        <v>6</v>
      </c>
      <c r="F8" s="1">
        <f>+Tabla15[[#This Row],[0]]*Tabla15[[#This Row],[NOMBRE DE LA CAUSA 2019]]</f>
        <v>6</v>
      </c>
      <c r="G8" s="1" t="s">
        <v>701</v>
      </c>
      <c r="J8" s="1" t="s">
        <v>702</v>
      </c>
      <c r="K8" s="1" t="s">
        <v>698</v>
      </c>
      <c r="L8" s="1" t="s">
        <v>711</v>
      </c>
      <c r="M8" s="4">
        <v>823</v>
      </c>
      <c r="N8" s="1" t="str">
        <f>+Tabla15[[#This Row],[NOMBRE DE LA CAUSA 2017]]</f>
        <v>ACOSO SEXUAL</v>
      </c>
    </row>
    <row r="9" spans="1:14" ht="15" customHeight="1" x14ac:dyDescent="0.25">
      <c r="A9" s="1">
        <f>+Tabla15[[#This Row],[1]]</f>
        <v>7</v>
      </c>
      <c r="B9" s="1" t="s">
        <v>712</v>
      </c>
      <c r="C9" s="1">
        <v>1</v>
      </c>
      <c r="D9" s="1">
        <f>+IF(Tabla15[[#This Row],[NOMBRE DE LA CAUSA 2018]]=0,0,1)</f>
        <v>1</v>
      </c>
      <c r="E9" s="1">
        <f>+E8+Tabla15[[#This Row],[NOMBRE DE LA CAUSA 2019]]</f>
        <v>7</v>
      </c>
      <c r="F9" s="1">
        <f>+Tabla15[[#This Row],[0]]*Tabla15[[#This Row],[NOMBRE DE LA CAUSA 2019]]</f>
        <v>7</v>
      </c>
      <c r="G9" s="1" t="s">
        <v>701</v>
      </c>
      <c r="J9" s="1" t="s">
        <v>702</v>
      </c>
      <c r="K9" s="1" t="s">
        <v>698</v>
      </c>
      <c r="L9" s="1" t="s">
        <v>713</v>
      </c>
      <c r="M9" s="4">
        <v>669</v>
      </c>
      <c r="N9" s="1" t="str">
        <f>+Tabla15[[#This Row],[NOMBRE DE LA CAUSA 2017]]</f>
        <v>ACTOS SEXUALES CON MENOR DE CATORCE AÑOS</v>
      </c>
    </row>
    <row r="10" spans="1:14" ht="15" customHeight="1" x14ac:dyDescent="0.25">
      <c r="A10" s="1">
        <f>+Tabla15[[#This Row],[1]]</f>
        <v>8</v>
      </c>
      <c r="B10" s="1" t="s">
        <v>714</v>
      </c>
      <c r="C10" s="1">
        <v>1</v>
      </c>
      <c r="D10" s="1">
        <f>+IF(Tabla15[[#This Row],[NOMBRE DE LA CAUSA 2018]]=0,0,1)</f>
        <v>1</v>
      </c>
      <c r="E10" s="1">
        <f>+E9+Tabla15[[#This Row],[NOMBRE DE LA CAUSA 2019]]</f>
        <v>8</v>
      </c>
      <c r="F10" s="1">
        <f>+Tabla15[[#This Row],[0]]*Tabla15[[#This Row],[NOMBRE DE LA CAUSA 2019]]</f>
        <v>8</v>
      </c>
      <c r="G10" s="1" t="s">
        <v>701</v>
      </c>
      <c r="J10" s="1" t="s">
        <v>702</v>
      </c>
      <c r="K10" s="1" t="s">
        <v>698</v>
      </c>
      <c r="L10" s="1" t="s">
        <v>715</v>
      </c>
      <c r="M10" s="4">
        <v>349</v>
      </c>
      <c r="N10" s="1" t="str">
        <f>+Tabla15[[#This Row],[NOMBRE DE LA CAUSA 2017]]</f>
        <v>ALLANAMIENTO ILEGAL</v>
      </c>
    </row>
    <row r="11" spans="1:14" ht="15" customHeight="1" x14ac:dyDescent="0.25">
      <c r="A11" s="1">
        <f>+Tabla15[[#This Row],[1]]</f>
        <v>9</v>
      </c>
      <c r="B11" s="5" t="s">
        <v>716</v>
      </c>
      <c r="C11" s="1">
        <v>1</v>
      </c>
      <c r="D11" s="1">
        <f>+IF(Tabla15[[#This Row],[NOMBRE DE LA CAUSA 2018]]=0,0,1)</f>
        <v>1</v>
      </c>
      <c r="E11" s="1">
        <f>+E10+Tabla15[[#This Row],[NOMBRE DE LA CAUSA 2019]]</f>
        <v>9</v>
      </c>
      <c r="F11" s="1">
        <f>+Tabla15[[#This Row],[0]]*Tabla15[[#This Row],[NOMBRE DE LA CAUSA 2019]]</f>
        <v>9</v>
      </c>
      <c r="G11" s="5" t="s">
        <v>701</v>
      </c>
      <c r="I11" s="5" t="s">
        <v>499</v>
      </c>
      <c r="J11" s="1" t="s">
        <v>702</v>
      </c>
      <c r="K11" s="1" t="s">
        <v>698</v>
      </c>
      <c r="L11" s="5" t="s">
        <v>717</v>
      </c>
      <c r="M11" s="4">
        <v>1967</v>
      </c>
      <c r="N11" s="1" t="str">
        <f>+Tabla15[[#This Row],[NOMBRE DE LA CAUSA 2017]]</f>
        <v>APREHENSION ILEGAL DE MERCANCIAS</v>
      </c>
    </row>
    <row r="12" spans="1:14" ht="15" customHeight="1" x14ac:dyDescent="0.25">
      <c r="A12" s="1">
        <f>+Tabla15[[#This Row],[1]]</f>
        <v>10</v>
      </c>
      <c r="B12" s="1" t="s">
        <v>718</v>
      </c>
      <c r="C12" s="1">
        <v>1</v>
      </c>
      <c r="D12" s="1">
        <f>+IF(Tabla15[[#This Row],[NOMBRE DE LA CAUSA 2018]]=0,0,1)</f>
        <v>1</v>
      </c>
      <c r="E12" s="1">
        <f>+E11+Tabla15[[#This Row],[NOMBRE DE LA CAUSA 2019]]</f>
        <v>10</v>
      </c>
      <c r="F12" s="1">
        <f>+Tabla15[[#This Row],[0]]*Tabla15[[#This Row],[NOMBRE DE LA CAUSA 2019]]</f>
        <v>10</v>
      </c>
      <c r="G12" s="5" t="s">
        <v>701</v>
      </c>
      <c r="I12" s="5" t="s">
        <v>499</v>
      </c>
      <c r="J12" s="1" t="s">
        <v>702</v>
      </c>
      <c r="K12" s="1" t="s">
        <v>698</v>
      </c>
      <c r="L12" s="5" t="s">
        <v>719</v>
      </c>
      <c r="M12" s="4">
        <v>1958</v>
      </c>
      <c r="N12" s="1" t="str">
        <f>+Tabla15[[#This Row],[NOMBRE DE LA CAUSA 2017]]</f>
        <v>CADUCIDAD DE LA ACCION SANCIONATORIA ADUANERA</v>
      </c>
    </row>
    <row r="13" spans="1:14" ht="15" customHeight="1" x14ac:dyDescent="0.25">
      <c r="A13" s="1">
        <f>+Tabla15[[#This Row],[1]]</f>
        <v>11</v>
      </c>
      <c r="B13" s="1" t="s">
        <v>720</v>
      </c>
      <c r="C13" s="1">
        <v>1</v>
      </c>
      <c r="D13" s="1">
        <f>+IF(Tabla15[[#This Row],[NOMBRE DE LA CAUSA 2018]]=0,0,1)</f>
        <v>1</v>
      </c>
      <c r="E13" s="1">
        <f>+E12+Tabla15[[#This Row],[NOMBRE DE LA CAUSA 2019]]</f>
        <v>11</v>
      </c>
      <c r="F13" s="1">
        <f>+Tabla15[[#This Row],[0]]*Tabla15[[#This Row],[NOMBRE DE LA CAUSA 2019]]</f>
        <v>11</v>
      </c>
      <c r="G13" s="1" t="s">
        <v>701</v>
      </c>
      <c r="J13" s="1" t="s">
        <v>702</v>
      </c>
      <c r="K13" s="1" t="s">
        <v>698</v>
      </c>
      <c r="L13" s="1" t="s">
        <v>721</v>
      </c>
      <c r="M13" s="4">
        <v>216</v>
      </c>
      <c r="N13" s="1" t="str">
        <f>+Tabla15[[#This Row],[NOMBRE DE LA CAUSA 2017]]</f>
        <v>CAPITALIZACION DE INTERESES</v>
      </c>
    </row>
    <row r="14" spans="1:14" ht="15" customHeight="1" x14ac:dyDescent="0.25">
      <c r="A14" s="1">
        <f>+Tabla15[[#This Row],[1]]</f>
        <v>12</v>
      </c>
      <c r="B14" s="1" t="s">
        <v>722</v>
      </c>
      <c r="C14" s="1">
        <v>1</v>
      </c>
      <c r="D14" s="1">
        <f>+IF(Tabla15[[#This Row],[NOMBRE DE LA CAUSA 2018]]=0,0,1)</f>
        <v>1</v>
      </c>
      <c r="E14" s="1">
        <f>+E13+Tabla15[[#This Row],[NOMBRE DE LA CAUSA 2019]]</f>
        <v>12</v>
      </c>
      <c r="F14" s="1">
        <f>+Tabla15[[#This Row],[0]]*Tabla15[[#This Row],[NOMBRE DE LA CAUSA 2019]]</f>
        <v>12</v>
      </c>
      <c r="G14" s="1" t="s">
        <v>701</v>
      </c>
      <c r="H14" s="6"/>
      <c r="J14" s="1" t="s">
        <v>702</v>
      </c>
      <c r="K14" s="1" t="s">
        <v>698</v>
      </c>
      <c r="L14" s="1" t="s">
        <v>723</v>
      </c>
      <c r="M14" s="4">
        <v>704</v>
      </c>
      <c r="N14" s="1" t="str">
        <f>+Tabla15[[#This Row],[NOMBRE DE LA CAUSA 2017]]</f>
        <v>CAPTACION ILEGAL DE DINERO</v>
      </c>
    </row>
    <row r="15" spans="1:14" ht="15" customHeight="1" x14ac:dyDescent="0.25">
      <c r="A15" s="1">
        <f>+Tabla15[[#This Row],[1]]</f>
        <v>13</v>
      </c>
      <c r="B15" s="1" t="s">
        <v>724</v>
      </c>
      <c r="C15" s="1">
        <v>1</v>
      </c>
      <c r="D15" s="1">
        <f>+IF(Tabla15[[#This Row],[NOMBRE DE LA CAUSA 2018]]=0,0,1)</f>
        <v>1</v>
      </c>
      <c r="E15" s="1">
        <f>+E14+Tabla15[[#This Row],[NOMBRE DE LA CAUSA 2019]]</f>
        <v>13</v>
      </c>
      <c r="F15" s="1">
        <f>+Tabla15[[#This Row],[0]]*Tabla15[[#This Row],[NOMBRE DE LA CAUSA 2019]]</f>
        <v>13</v>
      </c>
      <c r="G15" s="5" t="s">
        <v>701</v>
      </c>
      <c r="J15" s="1" t="s">
        <v>702</v>
      </c>
      <c r="K15" s="1" t="s">
        <v>698</v>
      </c>
      <c r="L15" s="5" t="s">
        <v>725</v>
      </c>
      <c r="M15" s="4">
        <v>1970</v>
      </c>
      <c r="N15" s="1" t="str">
        <f>+Tabla15[[#This Row],[NOMBRE DE LA CAUSA 2017]]</f>
        <v>CAUSA DIAN POR DEFINIR</v>
      </c>
    </row>
    <row r="16" spans="1:14" ht="15" customHeight="1" x14ac:dyDescent="0.25">
      <c r="A16" s="1">
        <f>+Tabla15[[#This Row],[1]]</f>
        <v>14</v>
      </c>
      <c r="B16" s="5" t="s">
        <v>726</v>
      </c>
      <c r="C16" s="1">
        <v>1</v>
      </c>
      <c r="D16" s="1">
        <f>+IF(Tabla15[[#This Row],[NOMBRE DE LA CAUSA 2018]]=0,0,1)</f>
        <v>1</v>
      </c>
      <c r="E16" s="1">
        <f>+E15+Tabla15[[#This Row],[NOMBRE DE LA CAUSA 2019]]</f>
        <v>14</v>
      </c>
      <c r="F16" s="1">
        <f>+Tabla15[[#This Row],[0]]*Tabla15[[#This Row],[NOMBRE DE LA CAUSA 2019]]</f>
        <v>14</v>
      </c>
      <c r="G16" s="1" t="s">
        <v>696</v>
      </c>
      <c r="I16" s="5" t="s">
        <v>697</v>
      </c>
      <c r="K16" s="5" t="s">
        <v>698</v>
      </c>
      <c r="L16" s="5" t="s">
        <v>727</v>
      </c>
      <c r="M16" s="4">
        <v>2313</v>
      </c>
      <c r="N16" s="1" t="str">
        <f>+Tabla15[[#This Row],[NOMBRE DE LA CAUSA 2017]]</f>
        <v>COBRO INDEBIDO DE OBLIGACION</v>
      </c>
    </row>
    <row r="17" spans="1:14" ht="15" customHeight="1" x14ac:dyDescent="0.25">
      <c r="A17" s="1">
        <f>+Tabla15[[#This Row],[1]]</f>
        <v>15</v>
      </c>
      <c r="B17" s="1" t="s">
        <v>728</v>
      </c>
      <c r="C17" s="1">
        <v>1</v>
      </c>
      <c r="D17" s="1">
        <f>+IF(Tabla15[[#This Row],[NOMBRE DE LA CAUSA 2018]]=0,0,1)</f>
        <v>1</v>
      </c>
      <c r="E17" s="1">
        <f>+E16+Tabla15[[#This Row],[NOMBRE DE LA CAUSA 2019]]</f>
        <v>15</v>
      </c>
      <c r="F17" s="1">
        <f>+Tabla15[[#This Row],[0]]*Tabla15[[#This Row],[NOMBRE DE LA CAUSA 2019]]</f>
        <v>15</v>
      </c>
      <c r="G17" s="1" t="s">
        <v>701</v>
      </c>
      <c r="J17" s="1" t="s">
        <v>702</v>
      </c>
      <c r="K17" s="1" t="s">
        <v>698</v>
      </c>
      <c r="L17" s="1" t="s">
        <v>729</v>
      </c>
      <c r="M17" s="4">
        <v>416</v>
      </c>
      <c r="N17" s="1" t="str">
        <f>+Tabla15[[#This Row],[NOMBRE DE LA CAUSA 2017]]</f>
        <v>COMPETENCIA DESLEAL</v>
      </c>
    </row>
    <row r="18" spans="1:14" ht="15" customHeight="1" x14ac:dyDescent="0.25">
      <c r="A18" s="1">
        <f>+Tabla15[[#This Row],[1]]</f>
        <v>16</v>
      </c>
      <c r="B18" s="1" t="s">
        <v>730</v>
      </c>
      <c r="C18" s="1">
        <v>1</v>
      </c>
      <c r="D18" s="1">
        <f>+IF(Tabla15[[#This Row],[NOMBRE DE LA CAUSA 2018]]=0,0,1)</f>
        <v>1</v>
      </c>
      <c r="E18" s="1">
        <f>+E17+Tabla15[[#This Row],[NOMBRE DE LA CAUSA 2019]]</f>
        <v>16</v>
      </c>
      <c r="F18" s="1">
        <f>+Tabla15[[#This Row],[0]]*Tabla15[[#This Row],[NOMBRE DE LA CAUSA 2019]]</f>
        <v>16</v>
      </c>
      <c r="G18" s="1" t="s">
        <v>701</v>
      </c>
      <c r="J18" s="1" t="s">
        <v>702</v>
      </c>
      <c r="K18" s="1" t="s">
        <v>698</v>
      </c>
      <c r="L18" s="1" t="s">
        <v>731</v>
      </c>
      <c r="M18" s="4">
        <v>261</v>
      </c>
      <c r="N18" s="1" t="str">
        <f>+Tabla15[[#This Row],[NOMBRE DE LA CAUSA 2017]]</f>
        <v>CONFIGURACION DEL CONTRATO REALIDAD</v>
      </c>
    </row>
    <row r="19" spans="1:14" ht="15" customHeight="1" x14ac:dyDescent="0.25">
      <c r="A19" s="1">
        <f>+Tabla15[[#This Row],[1]]</f>
        <v>17</v>
      </c>
      <c r="B19" s="1" t="s">
        <v>732</v>
      </c>
      <c r="C19" s="1">
        <v>1</v>
      </c>
      <c r="D19" s="1">
        <f>+IF(Tabla15[[#This Row],[NOMBRE DE LA CAUSA 2018]]=0,0,1)</f>
        <v>1</v>
      </c>
      <c r="E19" s="1">
        <f>+E18+Tabla15[[#This Row],[NOMBRE DE LA CAUSA 2019]]</f>
        <v>17</v>
      </c>
      <c r="F19" s="1">
        <f>+Tabla15[[#This Row],[0]]*Tabla15[[#This Row],[NOMBRE DE LA CAUSA 2019]]</f>
        <v>17</v>
      </c>
      <c r="G19" s="1" t="s">
        <v>701</v>
      </c>
      <c r="J19" s="1" t="s">
        <v>702</v>
      </c>
      <c r="K19" s="1" t="s">
        <v>698</v>
      </c>
      <c r="L19" s="1" t="s">
        <v>733</v>
      </c>
      <c r="M19" s="4">
        <v>422</v>
      </c>
      <c r="N19" s="1" t="str">
        <f>+Tabla15[[#This Row],[NOMBRE DE LA CAUSA 2017]]</f>
        <v>CONSTITUCION DE SERVIDUMBRE</v>
      </c>
    </row>
    <row r="20" spans="1:14" ht="15" customHeight="1" x14ac:dyDescent="0.25">
      <c r="A20" s="1">
        <f>+Tabla15[[#This Row],[1]]</f>
        <v>18</v>
      </c>
      <c r="B20" s="1" t="s">
        <v>734</v>
      </c>
      <c r="C20" s="1">
        <v>1</v>
      </c>
      <c r="D20" s="1">
        <f>+IF(Tabla15[[#This Row],[NOMBRE DE LA CAUSA 2018]]=0,0,1)</f>
        <v>1</v>
      </c>
      <c r="E20" s="1">
        <f>+E19+Tabla15[[#This Row],[NOMBRE DE LA CAUSA 2019]]</f>
        <v>18</v>
      </c>
      <c r="F20" s="1">
        <f>+Tabla15[[#This Row],[0]]*Tabla15[[#This Row],[NOMBRE DE LA CAUSA 2019]]</f>
        <v>18</v>
      </c>
      <c r="G20" s="1" t="s">
        <v>701</v>
      </c>
      <c r="J20" s="1" t="s">
        <v>702</v>
      </c>
      <c r="K20" s="1" t="s">
        <v>698</v>
      </c>
      <c r="L20" s="1" t="s">
        <v>735</v>
      </c>
      <c r="M20" s="4">
        <v>239</v>
      </c>
      <c r="N20" s="1" t="str">
        <f>+Tabla15[[#This Row],[NOMBRE DE LA CAUSA 2017]]</f>
        <v>CONTROVERSIAS SOBRE LAUDO ARBITRAL</v>
      </c>
    </row>
    <row r="21" spans="1:14" ht="15" customHeight="1" x14ac:dyDescent="0.25">
      <c r="A21" s="1">
        <f>+Tabla15[[#This Row],[1]]</f>
        <v>19</v>
      </c>
      <c r="B21" s="1" t="s">
        <v>736</v>
      </c>
      <c r="C21" s="1">
        <v>1</v>
      </c>
      <c r="D21" s="1">
        <f>+IF(Tabla15[[#This Row],[NOMBRE DE LA CAUSA 2018]]=0,0,1)</f>
        <v>1</v>
      </c>
      <c r="E21" s="1">
        <f>+E20+Tabla15[[#This Row],[NOMBRE DE LA CAUSA 2019]]</f>
        <v>19</v>
      </c>
      <c r="F21" s="1">
        <f>+Tabla15[[#This Row],[0]]*Tabla15[[#This Row],[NOMBRE DE LA CAUSA 2019]]</f>
        <v>19</v>
      </c>
      <c r="G21" s="1" t="s">
        <v>701</v>
      </c>
      <c r="J21" s="1" t="s">
        <v>702</v>
      </c>
      <c r="K21" s="1" t="s">
        <v>698</v>
      </c>
      <c r="L21" s="1" t="s">
        <v>737</v>
      </c>
      <c r="M21" s="4">
        <v>2012</v>
      </c>
      <c r="N21" s="1" t="str">
        <f>+Tabla15[[#This Row],[NOMBRE DE LA CAUSA 2017]]</f>
        <v>CUMPLIMIENTO DE REQUISITOS LEGALES PARA LEVANTAMIENTO DE FUERO SINDICAL</v>
      </c>
    </row>
    <row r="22" spans="1:14" ht="15" customHeight="1" x14ac:dyDescent="0.25">
      <c r="A22" s="1">
        <f>+Tabla15[[#This Row],[1]]</f>
        <v>20</v>
      </c>
      <c r="B22" s="1" t="s">
        <v>738</v>
      </c>
      <c r="C22" s="1">
        <v>1</v>
      </c>
      <c r="D22" s="1">
        <f>+IF(Tabla15[[#This Row],[NOMBRE DE LA CAUSA 2018]]=0,0,1)</f>
        <v>1</v>
      </c>
      <c r="E22" s="1">
        <f>+E21+Tabla15[[#This Row],[NOMBRE DE LA CAUSA 2019]]</f>
        <v>20</v>
      </c>
      <c r="F22" s="1">
        <f>+Tabla15[[#This Row],[0]]*Tabla15[[#This Row],[NOMBRE DE LA CAUSA 2019]]</f>
        <v>20</v>
      </c>
      <c r="G22" s="1" t="s">
        <v>739</v>
      </c>
      <c r="H22" s="1" t="s">
        <v>740</v>
      </c>
      <c r="K22" s="1" t="s">
        <v>698</v>
      </c>
      <c r="L22" s="1" t="s">
        <v>741</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742</v>
      </c>
      <c r="C23" s="1">
        <v>1</v>
      </c>
      <c r="D23" s="1">
        <f>+IF(Tabla15[[#This Row],[NOMBRE DE LA CAUSA 2018]]=0,0,1)</f>
        <v>1</v>
      </c>
      <c r="E23" s="1">
        <f>+E22+Tabla15[[#This Row],[NOMBRE DE LA CAUSA 2019]]</f>
        <v>21</v>
      </c>
      <c r="F23" s="1">
        <f>+Tabla15[[#This Row],[0]]*Tabla15[[#This Row],[NOMBRE DE LA CAUSA 2019]]</f>
        <v>21</v>
      </c>
      <c r="G23" s="1" t="s">
        <v>701</v>
      </c>
      <c r="J23" s="1" t="s">
        <v>702</v>
      </c>
      <c r="K23" s="1" t="s">
        <v>698</v>
      </c>
      <c r="L23" s="1" t="s">
        <v>743</v>
      </c>
      <c r="M23" s="4">
        <v>120</v>
      </c>
      <c r="N23" s="1" t="str">
        <f>+Tabla15[[#This Row],[NOMBRE DE LA CAUSA 2017]]</f>
        <v>DAÑO O AMENAZA AMBIENTAL POR ACTIVIDAD AGROPECUARIA</v>
      </c>
    </row>
    <row r="24" spans="1:14" ht="15" customHeight="1" x14ac:dyDescent="0.25">
      <c r="A24" s="1">
        <f>+Tabla15[[#This Row],[1]]</f>
        <v>22</v>
      </c>
      <c r="B24" s="1" t="s">
        <v>744</v>
      </c>
      <c r="C24" s="1">
        <v>1</v>
      </c>
      <c r="D24" s="1">
        <f>+IF(Tabla15[[#This Row],[NOMBRE DE LA CAUSA 2018]]=0,0,1)</f>
        <v>1</v>
      </c>
      <c r="E24" s="1">
        <f>+E23+Tabla15[[#This Row],[NOMBRE DE LA CAUSA 2019]]</f>
        <v>22</v>
      </c>
      <c r="F24" s="1">
        <f>+Tabla15[[#This Row],[0]]*Tabla15[[#This Row],[NOMBRE DE LA CAUSA 2019]]</f>
        <v>22</v>
      </c>
      <c r="G24" s="1" t="s">
        <v>701</v>
      </c>
      <c r="J24" s="1" t="s">
        <v>702</v>
      </c>
      <c r="K24" s="1" t="s">
        <v>698</v>
      </c>
      <c r="L24" s="1" t="s">
        <v>745</v>
      </c>
      <c r="M24" s="4">
        <v>126</v>
      </c>
      <c r="N24" s="1" t="str">
        <f>+Tabla15[[#This Row],[NOMBRE DE LA CAUSA 2017]]</f>
        <v>DAÑO O AMENAZA AMBIENTAL POR ACTIVIDAD DEL SECTOR DE HIDROCARBUROS</v>
      </c>
    </row>
    <row r="25" spans="1:14" ht="15" customHeight="1" x14ac:dyDescent="0.25">
      <c r="A25" s="1">
        <f>+Tabla15[[#This Row],[1]]</f>
        <v>23</v>
      </c>
      <c r="B25" s="1" t="s">
        <v>746</v>
      </c>
      <c r="C25" s="1">
        <v>1</v>
      </c>
      <c r="D25" s="1">
        <f>+IF(Tabla15[[#This Row],[NOMBRE DE LA CAUSA 2018]]=0,0,1)</f>
        <v>1</v>
      </c>
      <c r="E25" s="1">
        <f>+E24+Tabla15[[#This Row],[NOMBRE DE LA CAUSA 2019]]</f>
        <v>23</v>
      </c>
      <c r="F25" s="1">
        <f>+Tabla15[[#This Row],[0]]*Tabla15[[#This Row],[NOMBRE DE LA CAUSA 2019]]</f>
        <v>23</v>
      </c>
      <c r="G25" s="1" t="s">
        <v>701</v>
      </c>
      <c r="J25" s="1" t="s">
        <v>702</v>
      </c>
      <c r="K25" s="1" t="s">
        <v>698</v>
      </c>
      <c r="L25" s="1" t="s">
        <v>747</v>
      </c>
      <c r="M25" s="4">
        <v>119</v>
      </c>
      <c r="N25" s="1" t="str">
        <f>+Tabla15[[#This Row],[NOMBRE DE LA CAUSA 2017]]</f>
        <v>DAÑO O AMENAZA AMBIENTAL POR ACTIVIDAD INDUSTRIAL</v>
      </c>
    </row>
    <row r="26" spans="1:14" ht="15" customHeight="1" x14ac:dyDescent="0.25">
      <c r="A26" s="1">
        <f>+Tabla15[[#This Row],[1]]</f>
        <v>24</v>
      </c>
      <c r="B26" s="1" t="s">
        <v>748</v>
      </c>
      <c r="C26" s="1">
        <v>1</v>
      </c>
      <c r="D26" s="1">
        <f>+IF(Tabla15[[#This Row],[NOMBRE DE LA CAUSA 2018]]=0,0,1)</f>
        <v>1</v>
      </c>
      <c r="E26" s="1">
        <f>+E25+Tabla15[[#This Row],[NOMBRE DE LA CAUSA 2019]]</f>
        <v>24</v>
      </c>
      <c r="F26" s="1">
        <f>+Tabla15[[#This Row],[0]]*Tabla15[[#This Row],[NOMBRE DE LA CAUSA 2019]]</f>
        <v>24</v>
      </c>
      <c r="G26" s="1" t="s">
        <v>701</v>
      </c>
      <c r="J26" s="1" t="s">
        <v>702</v>
      </c>
      <c r="K26" s="1" t="s">
        <v>698</v>
      </c>
      <c r="L26" s="1" t="s">
        <v>749</v>
      </c>
      <c r="M26" s="4">
        <v>118</v>
      </c>
      <c r="N26" s="1" t="str">
        <f>+Tabla15[[#This Row],[NOMBRE DE LA CAUSA 2017]]</f>
        <v>DAÑO O AMENAZA AMBIENTAL POR ACTIVIDAD MINERA</v>
      </c>
    </row>
    <row r="27" spans="1:14" ht="15" customHeight="1" x14ac:dyDescent="0.25">
      <c r="A27" s="1">
        <f>+Tabla15[[#This Row],[1]]</f>
        <v>25</v>
      </c>
      <c r="B27" s="1" t="s">
        <v>750</v>
      </c>
      <c r="C27" s="1">
        <v>1</v>
      </c>
      <c r="D27" s="1">
        <f>+IF(Tabla15[[#This Row],[NOMBRE DE LA CAUSA 2018]]=0,0,1)</f>
        <v>1</v>
      </c>
      <c r="E27" s="1">
        <f>+E26+Tabla15[[#This Row],[NOMBRE DE LA CAUSA 2019]]</f>
        <v>25</v>
      </c>
      <c r="F27" s="1">
        <f>+Tabla15[[#This Row],[0]]*Tabla15[[#This Row],[NOMBRE DE LA CAUSA 2019]]</f>
        <v>25</v>
      </c>
      <c r="G27" s="1" t="s">
        <v>701</v>
      </c>
      <c r="J27" s="1" t="s">
        <v>702</v>
      </c>
      <c r="K27" s="1" t="s">
        <v>698</v>
      </c>
      <c r="L27" s="1" t="s">
        <v>751</v>
      </c>
      <c r="M27" s="4">
        <v>132</v>
      </c>
      <c r="N27" s="1" t="str">
        <f>+Tabla15[[#This Row],[NOMBRE DE LA CAUSA 2017]]</f>
        <v>DAÑO O AMENAZA AMBIENTAL POR ACTO TERRORISTA</v>
      </c>
    </row>
    <row r="28" spans="1:14" ht="15" customHeight="1" x14ac:dyDescent="0.25">
      <c r="A28" s="1">
        <f>+Tabla15[[#This Row],[1]]</f>
        <v>26</v>
      </c>
      <c r="B28" s="1" t="s">
        <v>752</v>
      </c>
      <c r="C28" s="1">
        <v>1</v>
      </c>
      <c r="D28" s="1">
        <f>+IF(Tabla15[[#This Row],[NOMBRE DE LA CAUSA 2018]]=0,0,1)</f>
        <v>1</v>
      </c>
      <c r="E28" s="1">
        <f>+E27+Tabla15[[#This Row],[NOMBRE DE LA CAUSA 2019]]</f>
        <v>26</v>
      </c>
      <c r="F28" s="1">
        <f>+Tabla15[[#This Row],[0]]*Tabla15[[#This Row],[NOMBRE DE LA CAUSA 2019]]</f>
        <v>26</v>
      </c>
      <c r="G28" s="1" t="s">
        <v>701</v>
      </c>
      <c r="J28" s="1" t="s">
        <v>702</v>
      </c>
      <c r="K28" s="1" t="s">
        <v>698</v>
      </c>
      <c r="L28" s="1" t="s">
        <v>753</v>
      </c>
      <c r="M28" s="4">
        <v>129</v>
      </c>
      <c r="N28" s="1" t="str">
        <f>+Tabla15[[#This Row],[NOMBRE DE LA CAUSA 2017]]</f>
        <v>DAÑO O AMENAZA AMBIENTAL POR CONTAMINACION AUDITIVA</v>
      </c>
    </row>
    <row r="29" spans="1:14" ht="15" customHeight="1" x14ac:dyDescent="0.25">
      <c r="A29" s="1">
        <f>+Tabla15[[#This Row],[1]]</f>
        <v>27</v>
      </c>
      <c r="B29" s="1" t="s">
        <v>754</v>
      </c>
      <c r="C29" s="1">
        <v>1</v>
      </c>
      <c r="D29" s="1">
        <f>+IF(Tabla15[[#This Row],[NOMBRE DE LA CAUSA 2018]]=0,0,1)</f>
        <v>1</v>
      </c>
      <c r="E29" s="1">
        <f>+E28+Tabla15[[#This Row],[NOMBRE DE LA CAUSA 2019]]</f>
        <v>27</v>
      </c>
      <c r="F29" s="1">
        <f>+Tabla15[[#This Row],[0]]*Tabla15[[#This Row],[NOMBRE DE LA CAUSA 2019]]</f>
        <v>27</v>
      </c>
      <c r="G29" s="1" t="s">
        <v>701</v>
      </c>
      <c r="J29" s="1" t="s">
        <v>702</v>
      </c>
      <c r="K29" s="1" t="s">
        <v>698</v>
      </c>
      <c r="L29" s="1" t="s">
        <v>755</v>
      </c>
      <c r="M29" s="4">
        <v>268</v>
      </c>
      <c r="N29" s="1" t="str">
        <f>+Tabla15[[#This Row],[NOMBRE DE LA CAUSA 2017]]</f>
        <v>DAÑO O AMENAZA AMBIENTAL POR CONTAMINACION POR OLORES</v>
      </c>
    </row>
    <row r="30" spans="1:14" ht="15" customHeight="1" x14ac:dyDescent="0.25">
      <c r="A30" s="1">
        <f>+Tabla15[[#This Row],[1]]</f>
        <v>28</v>
      </c>
      <c r="B30" s="1" t="s">
        <v>756</v>
      </c>
      <c r="C30" s="1">
        <v>1</v>
      </c>
      <c r="D30" s="1">
        <f>+IF(Tabla15[[#This Row],[NOMBRE DE LA CAUSA 2018]]=0,0,1)</f>
        <v>1</v>
      </c>
      <c r="E30" s="1">
        <f>+E29+Tabla15[[#This Row],[NOMBRE DE LA CAUSA 2019]]</f>
        <v>28</v>
      </c>
      <c r="F30" s="1">
        <f>+Tabla15[[#This Row],[0]]*Tabla15[[#This Row],[NOMBRE DE LA CAUSA 2019]]</f>
        <v>28</v>
      </c>
      <c r="G30" s="1" t="s">
        <v>701</v>
      </c>
      <c r="J30" s="1" t="s">
        <v>702</v>
      </c>
      <c r="K30" s="1" t="s">
        <v>698</v>
      </c>
      <c r="L30" s="1" t="s">
        <v>757</v>
      </c>
      <c r="M30" s="4">
        <v>124</v>
      </c>
      <c r="N30" s="1" t="str">
        <f>+Tabla15[[#This Row],[NOMBRE DE LA CAUSA 2017]]</f>
        <v>DAÑO O AMENAZA AMBIENTAL POR DESVIACION DEL CAUCE DE UN RIO</v>
      </c>
    </row>
    <row r="31" spans="1:14" ht="15" customHeight="1" x14ac:dyDescent="0.25">
      <c r="A31" s="1">
        <f>+Tabla15[[#This Row],[1]]</f>
        <v>29</v>
      </c>
      <c r="B31" s="1" t="s">
        <v>758</v>
      </c>
      <c r="C31" s="1">
        <v>1</v>
      </c>
      <c r="D31" s="1">
        <f>+IF(Tabla15[[#This Row],[NOMBRE DE LA CAUSA 2018]]=0,0,1)</f>
        <v>1</v>
      </c>
      <c r="E31" s="1">
        <f>+E30+Tabla15[[#This Row],[NOMBRE DE LA CAUSA 2019]]</f>
        <v>29</v>
      </c>
      <c r="F31" s="1">
        <f>+Tabla15[[#This Row],[0]]*Tabla15[[#This Row],[NOMBRE DE LA CAUSA 2019]]</f>
        <v>29</v>
      </c>
      <c r="G31" s="1" t="s">
        <v>701</v>
      </c>
      <c r="J31" s="1" t="s">
        <v>702</v>
      </c>
      <c r="K31" s="1" t="s">
        <v>698</v>
      </c>
      <c r="L31" s="1" t="s">
        <v>759</v>
      </c>
      <c r="M31" s="4">
        <v>134</v>
      </c>
      <c r="N31" s="1" t="str">
        <f>+Tabla15[[#This Row],[NOMBRE DE LA CAUSA 2017]]</f>
        <v>DAÑO O AMENAZA AMBIENTAL POR DISPOSICION FINAL DE RESIDUOS NUCLEARES</v>
      </c>
    </row>
    <row r="32" spans="1:14" ht="15" customHeight="1" x14ac:dyDescent="0.25">
      <c r="A32" s="1">
        <f>+Tabla15[[#This Row],[1]]</f>
        <v>30</v>
      </c>
      <c r="B32" s="1" t="s">
        <v>760</v>
      </c>
      <c r="C32" s="1">
        <v>1</v>
      </c>
      <c r="D32" s="1">
        <f>+IF(Tabla15[[#This Row],[NOMBRE DE LA CAUSA 2018]]=0,0,1)</f>
        <v>1</v>
      </c>
      <c r="E32" s="1">
        <f>+E31+Tabla15[[#This Row],[NOMBRE DE LA CAUSA 2019]]</f>
        <v>30</v>
      </c>
      <c r="F32" s="1">
        <f>+Tabla15[[#This Row],[0]]*Tabla15[[#This Row],[NOMBRE DE LA CAUSA 2019]]</f>
        <v>30</v>
      </c>
      <c r="G32" s="1" t="s">
        <v>701</v>
      </c>
      <c r="J32" s="1" t="s">
        <v>702</v>
      </c>
      <c r="K32" s="1" t="s">
        <v>698</v>
      </c>
      <c r="L32" s="1" t="s">
        <v>761</v>
      </c>
      <c r="M32" s="4">
        <v>117</v>
      </c>
      <c r="N32" s="1" t="str">
        <f>+Tabla15[[#This Row],[NOMBRE DE LA CAUSA 2017]]</f>
        <v>DAÑO O AMENAZA AMBIENTAL POR DISPOSICION FINAL DE RESIDUOS SOLIDOS</v>
      </c>
    </row>
    <row r="33" spans="1:14" ht="15" customHeight="1" x14ac:dyDescent="0.25">
      <c r="A33" s="1">
        <f>+Tabla15[[#This Row],[1]]</f>
        <v>31</v>
      </c>
      <c r="B33" s="1" t="s">
        <v>762</v>
      </c>
      <c r="C33" s="1">
        <v>1</v>
      </c>
      <c r="D33" s="1">
        <f>+IF(Tabla15[[#This Row],[NOMBRE DE LA CAUSA 2018]]=0,0,1)</f>
        <v>1</v>
      </c>
      <c r="E33" s="1">
        <f>+E32+Tabla15[[#This Row],[NOMBRE DE LA CAUSA 2019]]</f>
        <v>31</v>
      </c>
      <c r="F33" s="1">
        <f>+Tabla15[[#This Row],[0]]*Tabla15[[#This Row],[NOMBRE DE LA CAUSA 2019]]</f>
        <v>31</v>
      </c>
      <c r="G33" s="1" t="s">
        <v>701</v>
      </c>
      <c r="J33" s="1" t="s">
        <v>702</v>
      </c>
      <c r="K33" s="1" t="s">
        <v>698</v>
      </c>
      <c r="L33" s="1" t="s">
        <v>763</v>
      </c>
      <c r="M33" s="4">
        <v>121</v>
      </c>
      <c r="N33" s="1" t="str">
        <f>+Tabla15[[#This Row],[NOMBRE DE LA CAUSA 2017]]</f>
        <v>DAÑO O AMENAZA AMBIENTAL POR EJECUCION DE OBRA PUBLICA</v>
      </c>
    </row>
    <row r="34" spans="1:14" ht="15" customHeight="1" x14ac:dyDescent="0.25">
      <c r="A34" s="1">
        <f>+Tabla15[[#This Row],[1]]</f>
        <v>32</v>
      </c>
      <c r="B34" s="1" t="s">
        <v>764</v>
      </c>
      <c r="C34" s="1">
        <v>1</v>
      </c>
      <c r="D34" s="1">
        <f>+IF(Tabla15[[#This Row],[NOMBRE DE LA CAUSA 2018]]=0,0,1)</f>
        <v>1</v>
      </c>
      <c r="E34" s="1">
        <f>+E33+Tabla15[[#This Row],[NOMBRE DE LA CAUSA 2019]]</f>
        <v>32</v>
      </c>
      <c r="F34" s="1">
        <f>+Tabla15[[#This Row],[0]]*Tabla15[[#This Row],[NOMBRE DE LA CAUSA 2019]]</f>
        <v>32</v>
      </c>
      <c r="G34" s="1" t="s">
        <v>701</v>
      </c>
      <c r="J34" s="1" t="s">
        <v>702</v>
      </c>
      <c r="K34" s="1" t="s">
        <v>698</v>
      </c>
      <c r="L34" s="1" t="s">
        <v>765</v>
      </c>
      <c r="M34" s="4">
        <v>131</v>
      </c>
      <c r="N34" s="1" t="str">
        <f>+Tabla15[[#This Row],[NOMBRE DE LA CAUSA 2017]]</f>
        <v>DAÑO O AMENAZA AMBIENTAL POR ERRADICACION DE CULTIVOS ILICITOS</v>
      </c>
    </row>
    <row r="35" spans="1:14" ht="15" customHeight="1" x14ac:dyDescent="0.25">
      <c r="A35" s="1">
        <f>+Tabla15[[#This Row],[1]]</f>
        <v>33</v>
      </c>
      <c r="B35" s="1" t="s">
        <v>766</v>
      </c>
      <c r="C35" s="1">
        <v>1</v>
      </c>
      <c r="D35" s="1">
        <f>+IF(Tabla15[[#This Row],[NOMBRE DE LA CAUSA 2018]]=0,0,1)</f>
        <v>1</v>
      </c>
      <c r="E35" s="1">
        <f>+E34+Tabla15[[#This Row],[NOMBRE DE LA CAUSA 2019]]</f>
        <v>33</v>
      </c>
      <c r="F35" s="1">
        <f>+Tabla15[[#This Row],[0]]*Tabla15[[#This Row],[NOMBRE DE LA CAUSA 2019]]</f>
        <v>33</v>
      </c>
      <c r="G35" s="1" t="s">
        <v>701</v>
      </c>
      <c r="J35" s="1" t="s">
        <v>702</v>
      </c>
      <c r="K35" s="1" t="s">
        <v>698</v>
      </c>
      <c r="L35" s="1" t="s">
        <v>767</v>
      </c>
      <c r="M35" s="4">
        <v>123</v>
      </c>
      <c r="N35" s="1" t="str">
        <f>+Tabla15[[#This Row],[NOMBRE DE LA CAUSA 2017]]</f>
        <v>DAÑO O AMENAZA AMBIENTAL POR INCENDIO FORESTAL</v>
      </c>
    </row>
    <row r="36" spans="1:14" ht="15" customHeight="1" x14ac:dyDescent="0.25">
      <c r="A36" s="1">
        <f>+Tabla15[[#This Row],[1]]</f>
        <v>34</v>
      </c>
      <c r="B36" s="1" t="s">
        <v>768</v>
      </c>
      <c r="C36" s="1">
        <v>1</v>
      </c>
      <c r="D36" s="1">
        <f>+IF(Tabla15[[#This Row],[NOMBRE DE LA CAUSA 2018]]=0,0,1)</f>
        <v>1</v>
      </c>
      <c r="E36" s="1">
        <f>+E35+Tabla15[[#This Row],[NOMBRE DE LA CAUSA 2019]]</f>
        <v>34</v>
      </c>
      <c r="F36" s="1">
        <f>+Tabla15[[#This Row],[0]]*Tabla15[[#This Row],[NOMBRE DE LA CAUSA 2019]]</f>
        <v>34</v>
      </c>
      <c r="G36" s="1" t="s">
        <v>701</v>
      </c>
      <c r="J36" s="1" t="s">
        <v>702</v>
      </c>
      <c r="K36" s="1" t="s">
        <v>698</v>
      </c>
      <c r="L36" s="1" t="s">
        <v>769</v>
      </c>
      <c r="M36" s="4">
        <v>273</v>
      </c>
      <c r="N36" s="1" t="str">
        <f>+Tabla15[[#This Row],[NOMBRE DE LA CAUSA 2017]]</f>
        <v>DAÑO O AMENAZA AMBIENTAL POR INDEBIDA DISPOSICION DE DESECHOS HOSPITALARIOS</v>
      </c>
    </row>
    <row r="37" spans="1:14" ht="15" customHeight="1" x14ac:dyDescent="0.25">
      <c r="A37" s="1">
        <f>+Tabla15[[#This Row],[1]]</f>
        <v>35</v>
      </c>
      <c r="B37" s="1" t="s">
        <v>770</v>
      </c>
      <c r="C37" s="1">
        <v>1</v>
      </c>
      <c r="D37" s="1">
        <f>+IF(Tabla15[[#This Row],[NOMBRE DE LA CAUSA 2018]]=0,0,1)</f>
        <v>1</v>
      </c>
      <c r="E37" s="1">
        <f>+E36+Tabla15[[#This Row],[NOMBRE DE LA CAUSA 2019]]</f>
        <v>35</v>
      </c>
      <c r="F37" s="1">
        <f>+Tabla15[[#This Row],[0]]*Tabla15[[#This Row],[NOMBRE DE LA CAUSA 2019]]</f>
        <v>35</v>
      </c>
      <c r="G37" s="1" t="s">
        <v>701</v>
      </c>
      <c r="J37" s="1" t="s">
        <v>702</v>
      </c>
      <c r="K37" s="1" t="s">
        <v>698</v>
      </c>
      <c r="L37" s="1" t="s">
        <v>771</v>
      </c>
      <c r="M37" s="4">
        <v>116</v>
      </c>
      <c r="N37" s="1" t="str">
        <f>+Tabla15[[#This Row],[NOMBRE DE LA CAUSA 2017]]</f>
        <v>DAÑO O AMENAZA AMBIENTAL POR TALA MASIVA DE ARBOLES</v>
      </c>
    </row>
    <row r="38" spans="1:14" ht="15" customHeight="1" x14ac:dyDescent="0.25">
      <c r="A38" s="1">
        <f>+Tabla15[[#This Row],[1]]</f>
        <v>36</v>
      </c>
      <c r="B38" s="1" t="s">
        <v>772</v>
      </c>
      <c r="C38" s="1">
        <v>1</v>
      </c>
      <c r="D38" s="1">
        <f>+IF(Tabla15[[#This Row],[NOMBRE DE LA CAUSA 2018]]=0,0,1)</f>
        <v>1</v>
      </c>
      <c r="E38" s="1">
        <f>+E37+Tabla15[[#This Row],[NOMBRE DE LA CAUSA 2019]]</f>
        <v>36</v>
      </c>
      <c r="F38" s="1">
        <f>+Tabla15[[#This Row],[0]]*Tabla15[[#This Row],[NOMBRE DE LA CAUSA 2019]]</f>
        <v>36</v>
      </c>
      <c r="G38" s="1" t="s">
        <v>701</v>
      </c>
      <c r="J38" s="1" t="s">
        <v>702</v>
      </c>
      <c r="K38" s="1" t="s">
        <v>698</v>
      </c>
      <c r="L38" s="1" t="s">
        <v>773</v>
      </c>
      <c r="M38" s="4">
        <v>115</v>
      </c>
      <c r="N38" s="1" t="str">
        <f>+Tabla15[[#This Row],[NOMBRE DE LA CAUSA 2017]]</f>
        <v>DAÑO O AMENAZA AMBIENTAL POR VERTIMIENTO DE CONTAMINANTES</v>
      </c>
    </row>
    <row r="39" spans="1:14" ht="15" customHeight="1" x14ac:dyDescent="0.25">
      <c r="A39" s="1">
        <f>+Tabla15[[#This Row],[1]]</f>
        <v>37</v>
      </c>
      <c r="B39" s="1" t="s">
        <v>774</v>
      </c>
      <c r="C39" s="1">
        <v>1</v>
      </c>
      <c r="D39" s="1">
        <f>+IF(Tabla15[[#This Row],[NOMBRE DE LA CAUSA 2018]]=0,0,1)</f>
        <v>1</v>
      </c>
      <c r="E39" s="1">
        <f>+E38+Tabla15[[#This Row],[NOMBRE DE LA CAUSA 2019]]</f>
        <v>37</v>
      </c>
      <c r="F39" s="1">
        <f>+Tabla15[[#This Row],[0]]*Tabla15[[#This Row],[NOMBRE DE LA CAUSA 2019]]</f>
        <v>37</v>
      </c>
      <c r="G39" s="1" t="s">
        <v>739</v>
      </c>
      <c r="H39" s="1" t="s">
        <v>775</v>
      </c>
      <c r="K39" s="1" t="s">
        <v>698</v>
      </c>
      <c r="L39" s="1" t="s">
        <v>776</v>
      </c>
      <c r="M39" s="4">
        <v>2054</v>
      </c>
      <c r="N39" s="1" t="str">
        <f>+Tabla15[[#This Row],[NOMBRE DE LA CAUSA 2017]]</f>
        <v>DAÑOS A BIENES CON AERONAVE OFICIAL</v>
      </c>
    </row>
    <row r="40" spans="1:14" ht="15" customHeight="1" x14ac:dyDescent="0.25">
      <c r="A40" s="1">
        <f>+Tabla15[[#This Row],[1]]</f>
        <v>38</v>
      </c>
      <c r="B40" s="1" t="s">
        <v>777</v>
      </c>
      <c r="C40" s="1">
        <v>1</v>
      </c>
      <c r="D40" s="1">
        <f>+IF(Tabla15[[#This Row],[NOMBRE DE LA CAUSA 2018]]=0,0,1)</f>
        <v>1</v>
      </c>
      <c r="E40" s="1">
        <f>+E39+Tabla15[[#This Row],[NOMBRE DE LA CAUSA 2019]]</f>
        <v>38</v>
      </c>
      <c r="F40" s="1">
        <f>+Tabla15[[#This Row],[0]]*Tabla15[[#This Row],[NOMBRE DE LA CAUSA 2019]]</f>
        <v>38</v>
      </c>
      <c r="G40" s="1" t="s">
        <v>701</v>
      </c>
      <c r="J40" s="1" t="s">
        <v>702</v>
      </c>
      <c r="K40" s="1" t="s">
        <v>698</v>
      </c>
      <c r="L40" s="1" t="s">
        <v>778</v>
      </c>
      <c r="M40" s="4">
        <v>679</v>
      </c>
      <c r="N40" s="1" t="str">
        <f>+Tabla15[[#This Row],[NOMBRE DE LA CAUSA 2017]]</f>
        <v>DAÑOS A BIENES CON ARMA DE DOTACION OFICIAL</v>
      </c>
    </row>
    <row r="41" spans="1:14" ht="15" customHeight="1" x14ac:dyDescent="0.25">
      <c r="A41" s="1">
        <f>+Tabla15[[#This Row],[1]]</f>
        <v>39</v>
      </c>
      <c r="B41" s="1" t="s">
        <v>779</v>
      </c>
      <c r="C41" s="1">
        <v>1</v>
      </c>
      <c r="D41" s="1">
        <f>+IF(Tabla15[[#This Row],[NOMBRE DE LA CAUSA 2018]]=0,0,1)</f>
        <v>1</v>
      </c>
      <c r="E41" s="1">
        <f>+E40+Tabla15[[#This Row],[NOMBRE DE LA CAUSA 2019]]</f>
        <v>39</v>
      </c>
      <c r="F41" s="1">
        <f>+Tabla15[[#This Row],[0]]*Tabla15[[#This Row],[NOMBRE DE LA CAUSA 2019]]</f>
        <v>39</v>
      </c>
      <c r="G41" s="1" t="s">
        <v>739</v>
      </c>
      <c r="H41" s="1" t="s">
        <v>780</v>
      </c>
      <c r="K41" s="1" t="s">
        <v>698</v>
      </c>
      <c r="L41" s="1" t="s">
        <v>781</v>
      </c>
      <c r="M41" s="4">
        <v>2057</v>
      </c>
      <c r="N41" s="1" t="str">
        <f>+Tabla15[[#This Row],[NOMBRE DE LA CAUSA 2017]]</f>
        <v>DAÑOS A BIENES CON NAVE OFICIAL</v>
      </c>
    </row>
    <row r="42" spans="1:14" ht="15" customHeight="1" x14ac:dyDescent="0.25">
      <c r="A42" s="1">
        <f>+Tabla15[[#This Row],[1]]</f>
        <v>40</v>
      </c>
      <c r="B42" s="1" t="s">
        <v>782</v>
      </c>
      <c r="C42" s="1">
        <v>1</v>
      </c>
      <c r="D42" s="1">
        <f>+IF(Tabla15[[#This Row],[NOMBRE DE LA CAUSA 2018]]=0,0,1)</f>
        <v>1</v>
      </c>
      <c r="E42" s="1">
        <f>+E41+Tabla15[[#This Row],[NOMBRE DE LA CAUSA 2019]]</f>
        <v>40</v>
      </c>
      <c r="F42" s="1">
        <f>+Tabla15[[#This Row],[0]]*Tabla15[[#This Row],[NOMBRE DE LA CAUSA 2019]]</f>
        <v>40</v>
      </c>
      <c r="G42" s="1" t="s">
        <v>739</v>
      </c>
      <c r="H42" s="1" t="s">
        <v>783</v>
      </c>
      <c r="K42" s="1" t="s">
        <v>698</v>
      </c>
      <c r="L42" s="1" t="s">
        <v>784</v>
      </c>
      <c r="M42" s="4">
        <v>2051</v>
      </c>
      <c r="N42" s="1" t="str">
        <f>+Tabla15[[#This Row],[NOMBRE DE LA CAUSA 2017]]</f>
        <v>DAÑOS A BIENES CON VEHICULO OFICIAL</v>
      </c>
    </row>
    <row r="43" spans="1:14" ht="15" customHeight="1" x14ac:dyDescent="0.25">
      <c r="A43" s="1">
        <f>+Tabla15[[#This Row],[1]]</f>
        <v>41</v>
      </c>
      <c r="B43" s="1" t="s">
        <v>785</v>
      </c>
      <c r="C43" s="1">
        <v>1</v>
      </c>
      <c r="D43" s="1">
        <f>+IF(Tabla15[[#This Row],[NOMBRE DE LA CAUSA 2018]]=0,0,1)</f>
        <v>1</v>
      </c>
      <c r="E43" s="1">
        <f>+E42+Tabla15[[#This Row],[NOMBRE DE LA CAUSA 2019]]</f>
        <v>41</v>
      </c>
      <c r="F43" s="1">
        <f>+Tabla15[[#This Row],[0]]*Tabla15[[#This Row],[NOMBRE DE LA CAUSA 2019]]</f>
        <v>41</v>
      </c>
      <c r="G43" s="1" t="s">
        <v>739</v>
      </c>
      <c r="H43" s="1" t="s">
        <v>786</v>
      </c>
      <c r="K43" s="1" t="s">
        <v>698</v>
      </c>
      <c r="L43" s="1" t="s">
        <v>787</v>
      </c>
      <c r="M43" s="4">
        <v>2127</v>
      </c>
      <c r="N43" s="1" t="str">
        <f>+Tabla15[[#This Row],[NOMBRE DE LA CAUSA 2017]]</f>
        <v>DAÑOS A BIENES EN ACCIDENTE AEREO</v>
      </c>
    </row>
    <row r="44" spans="1:14" ht="15" customHeight="1" x14ac:dyDescent="0.25">
      <c r="A44" s="1">
        <f>+Tabla15[[#This Row],[1]]</f>
        <v>42</v>
      </c>
      <c r="B44" s="1" t="s">
        <v>788</v>
      </c>
      <c r="C44" s="1">
        <v>1</v>
      </c>
      <c r="D44" s="1">
        <f>+IF(Tabla15[[#This Row],[NOMBRE DE LA CAUSA 2018]]=0,0,1)</f>
        <v>1</v>
      </c>
      <c r="E44" s="1">
        <f>+E43+Tabla15[[#This Row],[NOMBRE DE LA CAUSA 2019]]</f>
        <v>42</v>
      </c>
      <c r="F44" s="1">
        <f>+Tabla15[[#This Row],[0]]*Tabla15[[#This Row],[NOMBRE DE LA CAUSA 2019]]</f>
        <v>42</v>
      </c>
      <c r="G44" s="1" t="s">
        <v>739</v>
      </c>
      <c r="H44" s="1" t="s">
        <v>789</v>
      </c>
      <c r="K44" s="1" t="s">
        <v>698</v>
      </c>
      <c r="L44" s="1" t="s">
        <v>790</v>
      </c>
      <c r="M44" s="4">
        <v>2130</v>
      </c>
      <c r="N44" s="1" t="str">
        <f>+Tabla15[[#This Row],[NOMBRE DE LA CAUSA 2017]]</f>
        <v>DAÑOS A BIENES EN ACCIDENTE FLUVIAL</v>
      </c>
    </row>
    <row r="45" spans="1:14" ht="15" customHeight="1" x14ac:dyDescent="0.25">
      <c r="A45" s="1">
        <f>+Tabla15[[#This Row],[1]]</f>
        <v>43</v>
      </c>
      <c r="B45" s="1" t="s">
        <v>791</v>
      </c>
      <c r="C45" s="1">
        <v>1</v>
      </c>
      <c r="D45" s="1">
        <f>+IF(Tabla15[[#This Row],[NOMBRE DE LA CAUSA 2018]]=0,0,1)</f>
        <v>1</v>
      </c>
      <c r="E45" s="1">
        <f>+E44+Tabla15[[#This Row],[NOMBRE DE LA CAUSA 2019]]</f>
        <v>43</v>
      </c>
      <c r="F45" s="1">
        <f>+Tabla15[[#This Row],[0]]*Tabla15[[#This Row],[NOMBRE DE LA CAUSA 2019]]</f>
        <v>43</v>
      </c>
      <c r="G45" s="1" t="s">
        <v>739</v>
      </c>
      <c r="H45" s="1" t="s">
        <v>789</v>
      </c>
      <c r="K45" s="1" t="s">
        <v>698</v>
      </c>
      <c r="L45" s="1" t="s">
        <v>792</v>
      </c>
      <c r="M45" s="4">
        <v>2133</v>
      </c>
      <c r="N45" s="1" t="str">
        <f>+Tabla15[[#This Row],[NOMBRE DE LA CAUSA 2017]]</f>
        <v>DAÑOS A BIENES EN ACCIDENTE MARITIMO</v>
      </c>
    </row>
    <row r="46" spans="1:14" ht="15" customHeight="1" x14ac:dyDescent="0.25">
      <c r="A46" s="1">
        <f>+Tabla15[[#This Row],[1]]</f>
        <v>44</v>
      </c>
      <c r="B46" s="1" t="s">
        <v>793</v>
      </c>
      <c r="C46" s="1">
        <v>1</v>
      </c>
      <c r="D46" s="1">
        <f>+IF(Tabla15[[#This Row],[NOMBRE DE LA CAUSA 2018]]=0,0,1)</f>
        <v>1</v>
      </c>
      <c r="E46" s="1">
        <f>+E45+Tabla15[[#This Row],[NOMBRE DE LA CAUSA 2019]]</f>
        <v>44</v>
      </c>
      <c r="F46" s="1">
        <f>+Tabla15[[#This Row],[0]]*Tabla15[[#This Row],[NOMBRE DE LA CAUSA 2019]]</f>
        <v>44</v>
      </c>
      <c r="G46" s="1" t="s">
        <v>739</v>
      </c>
      <c r="H46" s="1" t="s">
        <v>794</v>
      </c>
      <c r="K46" s="1" t="s">
        <v>698</v>
      </c>
      <c r="L46" s="1" t="s">
        <v>795</v>
      </c>
      <c r="M46" s="4">
        <v>2091</v>
      </c>
      <c r="N46" s="1" t="str">
        <f>+Tabla15[[#This Row],[NOMBRE DE LA CAUSA 2017]]</f>
        <v>DAÑOS A BIENES EN COMBATE O ENFRENTAMIENTO</v>
      </c>
    </row>
    <row r="47" spans="1:14" ht="15" customHeight="1" x14ac:dyDescent="0.25">
      <c r="A47" s="1">
        <f>+Tabla15[[#This Row],[1]]</f>
        <v>45</v>
      </c>
      <c r="B47" s="1" t="s">
        <v>796</v>
      </c>
      <c r="C47" s="1">
        <v>1</v>
      </c>
      <c r="D47" s="1">
        <f>+IF(Tabla15[[#This Row],[NOMBRE DE LA CAUSA 2018]]=0,0,1)</f>
        <v>1</v>
      </c>
      <c r="E47" s="1">
        <f>+E46+Tabla15[[#This Row],[NOMBRE DE LA CAUSA 2019]]</f>
        <v>45</v>
      </c>
      <c r="F47" s="1">
        <f>+Tabla15[[#This Row],[0]]*Tabla15[[#This Row],[NOMBRE DE LA CAUSA 2019]]</f>
        <v>45</v>
      </c>
      <c r="G47" s="1" t="s">
        <v>739</v>
      </c>
      <c r="H47" s="1" t="s">
        <v>794</v>
      </c>
      <c r="K47" s="1" t="s">
        <v>698</v>
      </c>
      <c r="L47" s="1" t="s">
        <v>797</v>
      </c>
      <c r="M47" s="4">
        <v>2094</v>
      </c>
      <c r="N47" s="1" t="str">
        <f>+Tabla15[[#This Row],[NOMBRE DE LA CAUSA 2017]]</f>
        <v>DAÑOS A BIENES EN ENFRENTAMIENTO ENTRE TROPAS</v>
      </c>
    </row>
    <row r="48" spans="1:14" ht="15" customHeight="1" x14ac:dyDescent="0.25">
      <c r="A48" s="1">
        <f>+Tabla15[[#This Row],[1]]</f>
        <v>46</v>
      </c>
      <c r="B48" s="1" t="s">
        <v>798</v>
      </c>
      <c r="C48" s="1">
        <v>1</v>
      </c>
      <c r="D48" s="1">
        <f>+IF(Tabla15[[#This Row],[NOMBRE DE LA CAUSA 2018]]=0,0,1)</f>
        <v>1</v>
      </c>
      <c r="E48" s="1">
        <f>+E47+Tabla15[[#This Row],[NOMBRE DE LA CAUSA 2019]]</f>
        <v>46</v>
      </c>
      <c r="F48" s="1">
        <f>+Tabla15[[#This Row],[0]]*Tabla15[[#This Row],[NOMBRE DE LA CAUSA 2019]]</f>
        <v>46</v>
      </c>
      <c r="G48" s="1" t="s">
        <v>739</v>
      </c>
      <c r="H48" s="1" t="s">
        <v>799</v>
      </c>
      <c r="K48" s="1" t="s">
        <v>698</v>
      </c>
      <c r="L48" s="1" t="s">
        <v>800</v>
      </c>
      <c r="M48" s="4">
        <v>2158</v>
      </c>
      <c r="N48" s="1" t="str">
        <f>+Tabla15[[#This Row],[NOMBRE DE LA CAUSA 2017]]</f>
        <v>DAÑOS A BIENES EN ESTABLECIMIENTO EDUCATIVO</v>
      </c>
    </row>
    <row r="49" spans="1:14" ht="15" customHeight="1" x14ac:dyDescent="0.25">
      <c r="A49" s="1">
        <f>+Tabla15[[#This Row],[1]]</f>
        <v>47</v>
      </c>
      <c r="B49" s="1" t="s">
        <v>801</v>
      </c>
      <c r="C49" s="1">
        <v>1</v>
      </c>
      <c r="D49" s="1">
        <f>+IF(Tabla15[[#This Row],[NOMBRE DE LA CAUSA 2018]]=0,0,1)</f>
        <v>1</v>
      </c>
      <c r="E49" s="1">
        <f>+E48+Tabla15[[#This Row],[NOMBRE DE LA CAUSA 2019]]</f>
        <v>47</v>
      </c>
      <c r="F49" s="1">
        <f>+Tabla15[[#This Row],[0]]*Tabla15[[#This Row],[NOMBRE DE LA CAUSA 2019]]</f>
        <v>47</v>
      </c>
      <c r="G49" s="1" t="s">
        <v>739</v>
      </c>
      <c r="H49" s="1" t="s">
        <v>802</v>
      </c>
      <c r="K49" s="1" t="s">
        <v>698</v>
      </c>
      <c r="L49" s="1" t="s">
        <v>803</v>
      </c>
      <c r="M49" s="4">
        <v>2148</v>
      </c>
      <c r="N49" s="1" t="str">
        <f>+Tabla15[[#This Row],[NOMBRE DE LA CAUSA 2017]]</f>
        <v>DAÑOS A BIENES EN MANIFESTACION PUBLICA</v>
      </c>
    </row>
    <row r="50" spans="1:14" ht="15" customHeight="1" x14ac:dyDescent="0.25">
      <c r="A50" s="1">
        <f>+Tabla15[[#This Row],[1]]</f>
        <v>48</v>
      </c>
      <c r="B50" s="1" t="s">
        <v>804</v>
      </c>
      <c r="C50" s="1">
        <v>1</v>
      </c>
      <c r="D50" s="1">
        <f>+IF(Tabla15[[#This Row],[NOMBRE DE LA CAUSA 2018]]=0,0,1)</f>
        <v>1</v>
      </c>
      <c r="E50" s="1">
        <f>+E49+Tabla15[[#This Row],[NOMBRE DE LA CAUSA 2019]]</f>
        <v>48</v>
      </c>
      <c r="F50" s="1">
        <f>+Tabla15[[#This Row],[0]]*Tabla15[[#This Row],[NOMBRE DE LA CAUSA 2019]]</f>
        <v>48</v>
      </c>
      <c r="G50" s="1" t="s">
        <v>739</v>
      </c>
      <c r="H50" s="1" t="s">
        <v>805</v>
      </c>
      <c r="K50" s="1" t="s">
        <v>698</v>
      </c>
      <c r="L50" s="1" t="s">
        <v>806</v>
      </c>
      <c r="M50" s="4">
        <v>2189</v>
      </c>
      <c r="N50" s="1" t="str">
        <f>+Tabla15[[#This Row],[NOMBRE DE LA CAUSA 2017]]</f>
        <v>DAÑOS A BIENES EN OPERACION ADMINISTRATIVA</v>
      </c>
    </row>
    <row r="51" spans="1:14" ht="15" customHeight="1" x14ac:dyDescent="0.25">
      <c r="A51" s="1">
        <f>+Tabla15[[#This Row],[1]]</f>
        <v>49</v>
      </c>
      <c r="B51" s="1" t="s">
        <v>807</v>
      </c>
      <c r="C51" s="1">
        <v>1</v>
      </c>
      <c r="D51" s="1">
        <f>+IF(Tabla15[[#This Row],[NOMBRE DE LA CAUSA 2018]]=0,0,1)</f>
        <v>1</v>
      </c>
      <c r="E51" s="1">
        <f>+E50+Tabla15[[#This Row],[NOMBRE DE LA CAUSA 2019]]</f>
        <v>49</v>
      </c>
      <c r="F51" s="1">
        <f>+Tabla15[[#This Row],[0]]*Tabla15[[#This Row],[NOMBRE DE LA CAUSA 2019]]</f>
        <v>49</v>
      </c>
      <c r="G51" s="1" t="s">
        <v>739</v>
      </c>
      <c r="H51" s="1" t="s">
        <v>794</v>
      </c>
      <c r="K51" s="1" t="s">
        <v>698</v>
      </c>
      <c r="L51" s="1" t="s">
        <v>808</v>
      </c>
      <c r="M51" s="4">
        <v>2088</v>
      </c>
      <c r="N51" s="1" t="str">
        <f>+Tabla15[[#This Row],[NOMBRE DE LA CAUSA 2017]]</f>
        <v>DAÑOS A BIENES EN OPERATIVO MILITAR</v>
      </c>
    </row>
    <row r="52" spans="1:14" ht="15" customHeight="1" x14ac:dyDescent="0.25">
      <c r="A52" s="1">
        <f>+Tabla15[[#This Row],[1]]</f>
        <v>50</v>
      </c>
      <c r="B52" s="1" t="s">
        <v>809</v>
      </c>
      <c r="C52" s="1">
        <v>1</v>
      </c>
      <c r="D52" s="1">
        <f>+IF(Tabla15[[#This Row],[NOMBRE DE LA CAUSA 2018]]=0,0,1)</f>
        <v>1</v>
      </c>
      <c r="E52" s="1">
        <f>+E51+Tabla15[[#This Row],[NOMBRE DE LA CAUSA 2019]]</f>
        <v>50</v>
      </c>
      <c r="F52" s="1">
        <f>+Tabla15[[#This Row],[0]]*Tabla15[[#This Row],[NOMBRE DE LA CAUSA 2019]]</f>
        <v>50</v>
      </c>
      <c r="G52" s="1" t="s">
        <v>739</v>
      </c>
      <c r="H52" s="1" t="s">
        <v>810</v>
      </c>
      <c r="K52" s="1" t="s">
        <v>698</v>
      </c>
      <c r="L52" s="1" t="s">
        <v>811</v>
      </c>
      <c r="M52" s="4">
        <v>2195</v>
      </c>
      <c r="N52" s="1" t="str">
        <f>+Tabla15[[#This Row],[NOMBRE DE LA CAUSA 2017]]</f>
        <v>DAÑOS A BIENES EN ZONA DE DISTENSION</v>
      </c>
    </row>
    <row r="53" spans="1:14" ht="15" customHeight="1" x14ac:dyDescent="0.25">
      <c r="A53" s="1">
        <f>+Tabla15[[#This Row],[1]]</f>
        <v>51</v>
      </c>
      <c r="B53" s="1" t="s">
        <v>812</v>
      </c>
      <c r="C53" s="1">
        <v>1</v>
      </c>
      <c r="D53" s="1">
        <f>+IF(Tabla15[[#This Row],[NOMBRE DE LA CAUSA 2018]]=0,0,1)</f>
        <v>1</v>
      </c>
      <c r="E53" s="1">
        <f>+E52+Tabla15[[#This Row],[NOMBRE DE LA CAUSA 2019]]</f>
        <v>51</v>
      </c>
      <c r="F53" s="1">
        <f>+Tabla15[[#This Row],[0]]*Tabla15[[#This Row],[NOMBRE DE LA CAUSA 2019]]</f>
        <v>51</v>
      </c>
      <c r="G53" s="1" t="s">
        <v>739</v>
      </c>
      <c r="H53" s="1" t="s">
        <v>813</v>
      </c>
      <c r="K53" s="1" t="s">
        <v>698</v>
      </c>
      <c r="L53" s="1" t="s">
        <v>814</v>
      </c>
      <c r="M53" s="4">
        <v>2201</v>
      </c>
      <c r="N53" s="1" t="str">
        <f>+Tabla15[[#This Row],[NOMBRE DE LA CAUSA 2017]]</f>
        <v>DAÑOS A BIENES POR ACTIVIDAD DEL SECTOR DE HIDROCARBUROS</v>
      </c>
    </row>
    <row r="54" spans="1:14" ht="15" customHeight="1" x14ac:dyDescent="0.25">
      <c r="A54" s="1">
        <f>+Tabla15[[#This Row],[1]]</f>
        <v>52</v>
      </c>
      <c r="B54" s="1" t="s">
        <v>815</v>
      </c>
      <c r="C54" s="1">
        <v>1</v>
      </c>
      <c r="D54" s="1">
        <f>+IF(Tabla15[[#This Row],[NOMBRE DE LA CAUSA 2018]]=0,0,1)</f>
        <v>1</v>
      </c>
      <c r="E54" s="1">
        <f>+E53+Tabla15[[#This Row],[NOMBRE DE LA CAUSA 2019]]</f>
        <v>52</v>
      </c>
      <c r="F54" s="1">
        <f>+Tabla15[[#This Row],[0]]*Tabla15[[#This Row],[NOMBRE DE LA CAUSA 2019]]</f>
        <v>52</v>
      </c>
      <c r="G54" s="1" t="s">
        <v>739</v>
      </c>
      <c r="H54" s="1" t="s">
        <v>813</v>
      </c>
      <c r="K54" s="1" t="s">
        <v>698</v>
      </c>
      <c r="L54" s="1" t="s">
        <v>816</v>
      </c>
      <c r="M54" s="4">
        <v>2198</v>
      </c>
      <c r="N54" s="1" t="str">
        <f>+Tabla15[[#This Row],[NOMBRE DE LA CAUSA 2017]]</f>
        <v>DAÑOS A BIENES POR ACTIVIDAD MINERA</v>
      </c>
    </row>
    <row r="55" spans="1:14" ht="15" customHeight="1" x14ac:dyDescent="0.25">
      <c r="A55" s="1">
        <f>+Tabla15[[#This Row],[1]]</f>
        <v>53</v>
      </c>
      <c r="B55" s="1" t="s">
        <v>817</v>
      </c>
      <c r="C55" s="1">
        <v>1</v>
      </c>
      <c r="D55" s="1">
        <f>+IF(Tabla15[[#This Row],[NOMBRE DE LA CAUSA 2018]]=0,0,1)</f>
        <v>1</v>
      </c>
      <c r="E55" s="1">
        <f>+E54+Tabla15[[#This Row],[NOMBRE DE LA CAUSA 2019]]</f>
        <v>53</v>
      </c>
      <c r="F55" s="1">
        <f>+Tabla15[[#This Row],[0]]*Tabla15[[#This Row],[NOMBRE DE LA CAUSA 2019]]</f>
        <v>53</v>
      </c>
      <c r="G55" s="1" t="s">
        <v>739</v>
      </c>
      <c r="H55" s="1" t="s">
        <v>818</v>
      </c>
      <c r="K55" s="1" t="s">
        <v>698</v>
      </c>
      <c r="L55" s="1" t="s">
        <v>819</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820</v>
      </c>
      <c r="C56" s="1">
        <v>1</v>
      </c>
      <c r="D56" s="1">
        <f>+IF(Tabla15[[#This Row],[NOMBRE DE LA CAUSA 2018]]=0,0,1)</f>
        <v>1</v>
      </c>
      <c r="E56" s="1">
        <f>+E55+Tabla15[[#This Row],[NOMBRE DE LA CAUSA 2019]]</f>
        <v>54</v>
      </c>
      <c r="F56" s="1">
        <f>+Tabla15[[#This Row],[0]]*Tabla15[[#This Row],[NOMBRE DE LA CAUSA 2019]]</f>
        <v>54</v>
      </c>
      <c r="G56" s="1" t="s">
        <v>739</v>
      </c>
      <c r="H56" s="1" t="s">
        <v>821</v>
      </c>
      <c r="K56" s="1" t="s">
        <v>698</v>
      </c>
      <c r="L56" s="1" t="s">
        <v>822</v>
      </c>
      <c r="M56" s="4">
        <v>2145</v>
      </c>
      <c r="N56" s="1" t="str">
        <f>+Tabla15[[#This Row],[NOMBRE DE LA CAUSA 2017]]</f>
        <v>DAÑOS A BIENES POR ACTO TERRORISTA CONTRA POBLACION CIVIL</v>
      </c>
    </row>
    <row r="57" spans="1:14" ht="15" customHeight="1" x14ac:dyDescent="0.25">
      <c r="A57" s="1">
        <f>+Tabla15[[#This Row],[1]]</f>
        <v>55</v>
      </c>
      <c r="B57" s="1" t="s">
        <v>823</v>
      </c>
      <c r="C57" s="1">
        <v>1</v>
      </c>
      <c r="D57" s="1">
        <f>+IF(Tabla15[[#This Row],[NOMBRE DE LA CAUSA 2018]]=0,0,1)</f>
        <v>1</v>
      </c>
      <c r="E57" s="1">
        <f>+E56+Tabla15[[#This Row],[NOMBRE DE LA CAUSA 2019]]</f>
        <v>55</v>
      </c>
      <c r="F57" s="1">
        <f>+Tabla15[[#This Row],[0]]*Tabla15[[#This Row],[NOMBRE DE LA CAUSA 2019]]</f>
        <v>55</v>
      </c>
      <c r="G57" s="1" t="s">
        <v>739</v>
      </c>
      <c r="H57" s="1" t="s">
        <v>824</v>
      </c>
      <c r="K57" s="1" t="s">
        <v>698</v>
      </c>
      <c r="L57" s="1" t="s">
        <v>825</v>
      </c>
      <c r="M57" s="4">
        <v>2136</v>
      </c>
      <c r="N57" s="1" t="str">
        <f>+Tabla15[[#This Row],[NOMBRE DE LA CAUSA 2017]]</f>
        <v>DAÑOS A BIENES POR ALUD DE TIERRA</v>
      </c>
    </row>
    <row r="58" spans="1:14" ht="15" customHeight="1" x14ac:dyDescent="0.25">
      <c r="A58" s="1">
        <f>+Tabla15[[#This Row],[1]]</f>
        <v>56</v>
      </c>
      <c r="B58" s="1" t="s">
        <v>826</v>
      </c>
      <c r="C58" s="1">
        <v>1</v>
      </c>
      <c r="D58" s="1">
        <f>+IF(Tabla15[[#This Row],[NOMBRE DE LA CAUSA 2018]]=0,0,1)</f>
        <v>1</v>
      </c>
      <c r="E58" s="1">
        <f>+E57+Tabla15[[#This Row],[NOMBRE DE LA CAUSA 2019]]</f>
        <v>56</v>
      </c>
      <c r="F58" s="1">
        <f>+Tabla15[[#This Row],[0]]*Tabla15[[#This Row],[NOMBRE DE LA CAUSA 2019]]</f>
        <v>56</v>
      </c>
      <c r="G58" s="1" t="s">
        <v>739</v>
      </c>
      <c r="H58" s="1" t="s">
        <v>827</v>
      </c>
      <c r="K58" s="1" t="s">
        <v>698</v>
      </c>
      <c r="L58" s="1" t="s">
        <v>828</v>
      </c>
      <c r="M58" s="4">
        <v>2121</v>
      </c>
      <c r="N58" s="1" t="str">
        <f>+Tabla15[[#This Row],[NOMBRE DE LA CAUSA 2017]]</f>
        <v>DAÑOS A BIENES POR CAIDA DE ARBOL</v>
      </c>
    </row>
    <row r="59" spans="1:14" ht="15" customHeight="1" x14ac:dyDescent="0.25">
      <c r="A59" s="1">
        <f>+Tabla15[[#This Row],[1]]</f>
        <v>57</v>
      </c>
      <c r="B59" s="1" t="s">
        <v>829</v>
      </c>
      <c r="C59" s="1">
        <v>1</v>
      </c>
      <c r="D59" s="1">
        <f>+IF(Tabla15[[#This Row],[NOMBRE DE LA CAUSA 2018]]=0,0,1)</f>
        <v>1</v>
      </c>
      <c r="E59" s="1">
        <f>+E58+Tabla15[[#This Row],[NOMBRE DE LA CAUSA 2019]]</f>
        <v>57</v>
      </c>
      <c r="F59" s="1">
        <f>+Tabla15[[#This Row],[0]]*Tabla15[[#This Row],[NOMBRE DE LA CAUSA 2019]]</f>
        <v>57</v>
      </c>
      <c r="G59" s="1" t="s">
        <v>739</v>
      </c>
      <c r="H59" s="1" t="s">
        <v>830</v>
      </c>
      <c r="K59" s="1" t="s">
        <v>698</v>
      </c>
      <c r="L59" s="1" t="s">
        <v>831</v>
      </c>
      <c r="M59" s="4">
        <v>2109</v>
      </c>
      <c r="N59" s="1" t="str">
        <f>+Tabla15[[#This Row],[NOMBRE DE LA CAUSA 2017]]</f>
        <v>DAÑOS A BIENES POR CONDUCCION DE ENERGIA ELECTRICA</v>
      </c>
    </row>
    <row r="60" spans="1:14" ht="15" customHeight="1" x14ac:dyDescent="0.25">
      <c r="A60" s="1">
        <f>+Tabla15[[#This Row],[1]]</f>
        <v>58</v>
      </c>
      <c r="B60" s="1" t="s">
        <v>832</v>
      </c>
      <c r="C60" s="1">
        <v>1</v>
      </c>
      <c r="D60" s="1">
        <f>+IF(Tabla15[[#This Row],[NOMBRE DE LA CAUSA 2018]]=0,0,1)</f>
        <v>1</v>
      </c>
      <c r="E60" s="1">
        <f>+E59+Tabla15[[#This Row],[NOMBRE DE LA CAUSA 2019]]</f>
        <v>58</v>
      </c>
      <c r="F60" s="1">
        <f>+Tabla15[[#This Row],[0]]*Tabla15[[#This Row],[NOMBRE DE LA CAUSA 2019]]</f>
        <v>58</v>
      </c>
      <c r="G60" s="1" t="s">
        <v>701</v>
      </c>
      <c r="J60" s="1" t="s">
        <v>702</v>
      </c>
      <c r="K60" s="1" t="s">
        <v>698</v>
      </c>
      <c r="L60" s="1" t="s">
        <v>833</v>
      </c>
      <c r="M60" s="4">
        <v>136</v>
      </c>
      <c r="N60" s="1" t="str">
        <f>+Tabla15[[#This Row],[NOMBRE DE LA CAUSA 2017]]</f>
        <v>DAÑOS A BIENES POR EJECUCION DE OBRA PUBLICA</v>
      </c>
    </row>
    <row r="61" spans="1:14" ht="15" customHeight="1" x14ac:dyDescent="0.25">
      <c r="A61" s="1">
        <f>+Tabla15[[#This Row],[1]]</f>
        <v>59</v>
      </c>
      <c r="B61" s="1" t="s">
        <v>834</v>
      </c>
      <c r="C61" s="1">
        <v>1</v>
      </c>
      <c r="D61" s="1">
        <f>+IF(Tabla15[[#This Row],[NOMBRE DE LA CAUSA 2018]]=0,0,1)</f>
        <v>1</v>
      </c>
      <c r="E61" s="1">
        <f>+E60+Tabla15[[#This Row],[NOMBRE DE LA CAUSA 2019]]</f>
        <v>59</v>
      </c>
      <c r="F61" s="1">
        <f>+Tabla15[[#This Row],[0]]*Tabla15[[#This Row],[NOMBRE DE LA CAUSA 2019]]</f>
        <v>59</v>
      </c>
      <c r="G61" s="1" t="s">
        <v>739</v>
      </c>
      <c r="H61" s="1" t="s">
        <v>835</v>
      </c>
      <c r="K61" s="1" t="s">
        <v>698</v>
      </c>
      <c r="L61" s="1" t="s">
        <v>836</v>
      </c>
      <c r="M61" s="4">
        <v>2172</v>
      </c>
      <c r="N61" s="1" t="str">
        <f>+Tabla15[[#This Row],[NOMBRE DE LA CAUSA 2017]]</f>
        <v>DAÑOS A BIENES POR FALTA DE ADOPCION DE MEDIDAS DE PROTECCION Y SEGURIDAD</v>
      </c>
    </row>
    <row r="62" spans="1:14" ht="15" customHeight="1" x14ac:dyDescent="0.25">
      <c r="A62" s="1">
        <f>+Tabla15[[#This Row],[1]]</f>
        <v>60</v>
      </c>
      <c r="B62" s="1" t="s">
        <v>837</v>
      </c>
      <c r="C62" s="1">
        <v>1</v>
      </c>
      <c r="D62" s="1">
        <f>+IF(Tabla15[[#This Row],[NOMBRE DE LA CAUSA 2018]]=0,0,1)</f>
        <v>1</v>
      </c>
      <c r="E62" s="1">
        <f>+E61+Tabla15[[#This Row],[NOMBRE DE LA CAUSA 2019]]</f>
        <v>60</v>
      </c>
      <c r="F62" s="1">
        <f>+Tabla15[[#This Row],[0]]*Tabla15[[#This Row],[NOMBRE DE LA CAUSA 2019]]</f>
        <v>60</v>
      </c>
      <c r="G62" s="1" t="s">
        <v>739</v>
      </c>
      <c r="H62" s="1" t="s">
        <v>838</v>
      </c>
      <c r="K62" s="1" t="s">
        <v>698</v>
      </c>
      <c r="L62" s="1" t="s">
        <v>839</v>
      </c>
      <c r="M62" s="4">
        <v>2118</v>
      </c>
      <c r="N62" s="1" t="str">
        <f>+Tabla15[[#This Row],[NOMBRE DE LA CAUSA 2017]]</f>
        <v>DAÑOS A BIENES POR FALTA DE ILUMINACION EN LA VIA PUBLICA</v>
      </c>
    </row>
    <row r="63" spans="1:14" ht="15" customHeight="1" x14ac:dyDescent="0.25">
      <c r="A63" s="1">
        <f>+Tabla15[[#This Row],[1]]</f>
        <v>61</v>
      </c>
      <c r="B63" s="1" t="s">
        <v>840</v>
      </c>
      <c r="C63" s="1">
        <v>1</v>
      </c>
      <c r="D63" s="1">
        <f>+IF(Tabla15[[#This Row],[NOMBRE DE LA CAUSA 2018]]=0,0,1)</f>
        <v>1</v>
      </c>
      <c r="E63" s="1">
        <f>+E62+Tabla15[[#This Row],[NOMBRE DE LA CAUSA 2019]]</f>
        <v>61</v>
      </c>
      <c r="F63" s="1">
        <f>+Tabla15[[#This Row],[0]]*Tabla15[[#This Row],[NOMBRE DE LA CAUSA 2019]]</f>
        <v>61</v>
      </c>
      <c r="G63" s="1" t="s">
        <v>739</v>
      </c>
      <c r="H63" s="1" t="s">
        <v>838</v>
      </c>
      <c r="K63" s="1" t="s">
        <v>698</v>
      </c>
      <c r="L63" s="13" t="s">
        <v>841</v>
      </c>
      <c r="M63" s="4">
        <v>2115</v>
      </c>
      <c r="N63" s="1" t="str">
        <f>+Tabla15[[#This Row],[NOMBRE DE LA CAUSA 2017]]</f>
        <v>DAÑOS A BIENES POR FALTA DE SEÑALIZACION EN LA VIA PUBLICA</v>
      </c>
    </row>
    <row r="64" spans="1:14" ht="15" customHeight="1" x14ac:dyDescent="0.25">
      <c r="A64" s="1">
        <f>+Tabla15[[#This Row],[1]]</f>
        <v>62</v>
      </c>
      <c r="B64" s="14" t="s">
        <v>842</v>
      </c>
      <c r="C64" s="1">
        <v>1</v>
      </c>
      <c r="D64" s="1">
        <f>+IF(Tabla15[[#This Row],[NOMBRE DE LA CAUSA 2018]]=0,0,1)</f>
        <v>1</v>
      </c>
      <c r="E64" s="1">
        <f>+E63+Tabla15[[#This Row],[NOMBRE DE LA CAUSA 2019]]</f>
        <v>62</v>
      </c>
      <c r="F64" s="1">
        <f>+Tabla15[[#This Row],[0]]*Tabla15[[#This Row],[NOMBRE DE LA CAUSA 2019]]</f>
        <v>62</v>
      </c>
      <c r="G64" s="1" t="s">
        <v>739</v>
      </c>
      <c r="H64" s="1" t="s">
        <v>835</v>
      </c>
      <c r="K64" s="1" t="s">
        <v>698</v>
      </c>
      <c r="L64" s="1" t="s">
        <v>843</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844</v>
      </c>
      <c r="C65" s="1">
        <v>1</v>
      </c>
      <c r="D65" s="1">
        <f>+IF(Tabla15[[#This Row],[NOMBRE DE LA CAUSA 2018]]=0,0,1)</f>
        <v>1</v>
      </c>
      <c r="E65" s="1">
        <f>+E64+Tabla15[[#This Row],[NOMBRE DE LA CAUSA 2019]]</f>
        <v>63</v>
      </c>
      <c r="F65" s="1">
        <f>+Tabla15[[#This Row],[0]]*Tabla15[[#This Row],[NOMBRE DE LA CAUSA 2019]]</f>
        <v>63</v>
      </c>
      <c r="G65" s="1" t="s">
        <v>739</v>
      </c>
      <c r="H65" s="1" t="s">
        <v>845</v>
      </c>
      <c r="K65" s="1" t="s">
        <v>698</v>
      </c>
      <c r="L65" s="1" t="s">
        <v>846</v>
      </c>
      <c r="M65" s="4">
        <v>2139</v>
      </c>
      <c r="N65" s="1" t="str">
        <f>+Tabla15[[#This Row],[NOMBRE DE LA CAUSA 2017]]</f>
        <v>DAÑOS A BIENES POR INUNDACION</v>
      </c>
    </row>
    <row r="66" spans="1:14" ht="15" customHeight="1" x14ac:dyDescent="0.25">
      <c r="A66" s="1">
        <f>+Tabla15[[#This Row],[1]]</f>
        <v>64</v>
      </c>
      <c r="B66" s="13" t="s">
        <v>847</v>
      </c>
      <c r="C66" s="1">
        <v>1</v>
      </c>
      <c r="D66" s="1">
        <f>+IF(Tabla15[[#This Row],[NOMBRE DE LA CAUSA 2018]]=0,0,1)</f>
        <v>1</v>
      </c>
      <c r="E66" s="1">
        <f>+E65+Tabla15[[#This Row],[NOMBRE DE LA CAUSA 2019]]</f>
        <v>64</v>
      </c>
      <c r="F66" s="1">
        <f>+Tabla15[[#This Row],[0]]*Tabla15[[#This Row],[NOMBRE DE LA CAUSA 2019]]</f>
        <v>64</v>
      </c>
      <c r="G66" s="1" t="s">
        <v>739</v>
      </c>
      <c r="H66" s="1" t="s">
        <v>835</v>
      </c>
      <c r="K66" s="1" t="s">
        <v>698</v>
      </c>
      <c r="L66" s="1" t="s">
        <v>848</v>
      </c>
      <c r="M66" s="4">
        <v>2178</v>
      </c>
      <c r="N66" s="1" t="str">
        <f>+Tabla15[[#This Row],[NOMBRE DE LA CAUSA 2017]]</f>
        <v>DAÑOS A BIENES POR MODIFICACION O REDUCCION DE LAS MEDIDAS DE PROTECCION Y SEGURIDAD</v>
      </c>
    </row>
    <row r="67" spans="1:14" ht="15" customHeight="1" x14ac:dyDescent="0.25">
      <c r="A67" s="1">
        <f>+Tabla15[[#This Row],[1]]</f>
        <v>65</v>
      </c>
      <c r="B67" s="1" t="s">
        <v>849</v>
      </c>
      <c r="C67" s="1">
        <v>1</v>
      </c>
      <c r="D67" s="1">
        <f>+IF(Tabla15[[#This Row],[NOMBRE DE LA CAUSA 2018]]=0,0,1)</f>
        <v>1</v>
      </c>
      <c r="E67" s="1">
        <f>+E66+Tabla15[[#This Row],[NOMBRE DE LA CAUSA 2019]]</f>
        <v>65</v>
      </c>
      <c r="F67" s="1">
        <f>+Tabla15[[#This Row],[0]]*Tabla15[[#This Row],[NOMBRE DE LA CAUSA 2019]]</f>
        <v>65</v>
      </c>
      <c r="G67" s="1" t="s">
        <v>739</v>
      </c>
      <c r="H67" s="1" t="s">
        <v>850</v>
      </c>
      <c r="K67" s="1" t="s">
        <v>698</v>
      </c>
      <c r="L67" s="1" t="s">
        <v>851</v>
      </c>
      <c r="M67" s="4">
        <v>2124</v>
      </c>
      <c r="N67" s="1" t="str">
        <f>+Tabla15[[#This Row],[NOMBRE DE LA CAUSA 2017]]</f>
        <v>DAÑOS A BIENES POR RUINA DE EDIFICACION PUBLICA</v>
      </c>
    </row>
    <row r="68" spans="1:14" ht="15" customHeight="1" x14ac:dyDescent="0.25">
      <c r="A68" s="1">
        <f>+Tabla15[[#This Row],[1]]</f>
        <v>66</v>
      </c>
      <c r="B68" s="1" t="s">
        <v>852</v>
      </c>
      <c r="C68" s="1">
        <v>1</v>
      </c>
      <c r="D68" s="1">
        <f>+IF(Tabla15[[#This Row],[NOMBRE DE LA CAUSA 2018]]=0,0,1)</f>
        <v>1</v>
      </c>
      <c r="E68" s="1">
        <f>+E67+Tabla15[[#This Row],[NOMBRE DE LA CAUSA 2019]]</f>
        <v>66</v>
      </c>
      <c r="F68" s="1">
        <f>+Tabla15[[#This Row],[0]]*Tabla15[[#This Row],[NOMBRE DE LA CAUSA 2019]]</f>
        <v>66</v>
      </c>
      <c r="G68" s="1" t="s">
        <v>696</v>
      </c>
      <c r="K68" s="1" t="s">
        <v>698</v>
      </c>
      <c r="L68" s="1" t="s">
        <v>853</v>
      </c>
      <c r="M68" s="4">
        <v>2166</v>
      </c>
      <c r="N68" s="1" t="str">
        <f>+Tabla15[[#This Row],[NOMBRE DE LA CAUSA 2017]]</f>
        <v>DAÑOS A BIENES POR SEMOVIENTE DE PROPIEDAD DEL ESTADO</v>
      </c>
    </row>
    <row r="69" spans="1:14" ht="15" customHeight="1" x14ac:dyDescent="0.25">
      <c r="A69" s="1">
        <f>+Tabla15[[#This Row],[1]]</f>
        <v>67</v>
      </c>
      <c r="B69" s="1" t="s">
        <v>854</v>
      </c>
      <c r="C69" s="1">
        <v>1</v>
      </c>
      <c r="D69" s="1">
        <f>+IF(Tabla15[[#This Row],[NOMBRE DE LA CAUSA 2018]]=0,0,1)</f>
        <v>1</v>
      </c>
      <c r="E69" s="1">
        <f>+E68+Tabla15[[#This Row],[NOMBRE DE LA CAUSA 2019]]</f>
        <v>67</v>
      </c>
      <c r="F69" s="1">
        <f>+Tabla15[[#This Row],[0]]*Tabla15[[#This Row],[NOMBRE DE LA CAUSA 2019]]</f>
        <v>67</v>
      </c>
      <c r="G69" s="1" t="s">
        <v>739</v>
      </c>
      <c r="H69" s="1" t="s">
        <v>855</v>
      </c>
      <c r="K69" s="1" t="s">
        <v>698</v>
      </c>
      <c r="L69" s="1" t="s">
        <v>856</v>
      </c>
      <c r="M69" s="4">
        <v>2161</v>
      </c>
      <c r="N69" s="1" t="str">
        <f>+Tabla15[[#This Row],[NOMBRE DE LA CAUSA 2017]]</f>
        <v>DAÑOS A BIENES POR USO EXCESIVO DE LA FUERZA</v>
      </c>
    </row>
    <row r="70" spans="1:14" ht="15" customHeight="1" x14ac:dyDescent="0.25">
      <c r="A70" s="1">
        <f>+Tabla15[[#This Row],[1]]</f>
        <v>68</v>
      </c>
      <c r="B70" s="1" t="s">
        <v>857</v>
      </c>
      <c r="C70" s="1">
        <v>1</v>
      </c>
      <c r="D70" s="1">
        <f>+IF(Tabla15[[#This Row],[NOMBRE DE LA CAUSA 2018]]=0,0,1)</f>
        <v>1</v>
      </c>
      <c r="E70" s="1">
        <f>+E69+Tabla15[[#This Row],[NOMBRE DE LA CAUSA 2019]]</f>
        <v>68</v>
      </c>
      <c r="F70" s="1">
        <f>+Tabla15[[#This Row],[0]]*Tabla15[[#This Row],[NOMBRE DE LA CAUSA 2019]]</f>
        <v>68</v>
      </c>
      <c r="G70" s="1" t="s">
        <v>739</v>
      </c>
      <c r="H70" s="1" t="s">
        <v>858</v>
      </c>
      <c r="K70" s="1" t="s">
        <v>698</v>
      </c>
      <c r="L70" s="14" t="s">
        <v>859</v>
      </c>
      <c r="M70" s="4">
        <v>2112</v>
      </c>
      <c r="N70" s="1" t="str">
        <f>+Tabla15[[#This Row],[NOMBRE DE LA CAUSA 2017]]</f>
        <v>DAÑOS A BIENES POR VIA PUBLICA EN MAL ESTADO</v>
      </c>
    </row>
    <row r="71" spans="1:14" ht="15" customHeight="1" x14ac:dyDescent="0.25">
      <c r="A71" s="1">
        <f>+Tabla15[[#This Row],[1]]</f>
        <v>69</v>
      </c>
      <c r="B71" s="1" t="s">
        <v>860</v>
      </c>
      <c r="C71" s="1">
        <v>1</v>
      </c>
      <c r="D71" s="1">
        <f>+IF(Tabla15[[#This Row],[NOMBRE DE LA CAUSA 2018]]=0,0,1)</f>
        <v>1</v>
      </c>
      <c r="E71" s="1">
        <f>+E70+Tabla15[[#This Row],[NOMBRE DE LA CAUSA 2019]]</f>
        <v>69</v>
      </c>
      <c r="F71" s="1">
        <f>+Tabla15[[#This Row],[0]]*Tabla15[[#This Row],[NOMBRE DE LA CAUSA 2019]]</f>
        <v>69</v>
      </c>
      <c r="G71" s="1" t="s">
        <v>701</v>
      </c>
      <c r="J71" s="1" t="s">
        <v>702</v>
      </c>
      <c r="K71" s="1" t="s">
        <v>698</v>
      </c>
      <c r="L71" s="1" t="s">
        <v>861</v>
      </c>
      <c r="M71" s="4">
        <v>146</v>
      </c>
      <c r="N71" s="1" t="str">
        <f>+Tabla15[[#This Row],[NOMBRE DE LA CAUSA 2017]]</f>
        <v>DAÑOS CAUSADOS A BIENES EN PROCEDIMIENTO DE POLICIA</v>
      </c>
    </row>
    <row r="72" spans="1:14" ht="15" customHeight="1" x14ac:dyDescent="0.25">
      <c r="A72" s="1">
        <f>+Tabla15[[#This Row],[1]]</f>
        <v>70</v>
      </c>
      <c r="B72" s="1" t="s">
        <v>862</v>
      </c>
      <c r="C72" s="1">
        <v>1</v>
      </c>
      <c r="D72" s="1">
        <f>+IF(Tabla15[[#This Row],[NOMBRE DE LA CAUSA 2018]]=0,0,1)</f>
        <v>1</v>
      </c>
      <c r="E72" s="1">
        <f>+E71+Tabla15[[#This Row],[NOMBRE DE LA CAUSA 2019]]</f>
        <v>70</v>
      </c>
      <c r="F72" s="1">
        <f>+Tabla15[[#This Row],[0]]*Tabla15[[#This Row],[NOMBRE DE LA CAUSA 2019]]</f>
        <v>70</v>
      </c>
      <c r="G72" s="1" t="s">
        <v>701</v>
      </c>
      <c r="J72" s="1" t="s">
        <v>702</v>
      </c>
      <c r="K72" s="1" t="s">
        <v>698</v>
      </c>
      <c r="L72" s="1" t="s">
        <v>863</v>
      </c>
      <c r="M72" s="4">
        <v>555</v>
      </c>
      <c r="N72" s="1" t="str">
        <f>+Tabla15[[#This Row],[NOMBRE DE LA CAUSA 2017]]</f>
        <v>DAÑOS CAUSADOS A BIENES POR GRUPO ARMADO ILEGAL</v>
      </c>
    </row>
    <row r="73" spans="1:14" ht="15" customHeight="1" x14ac:dyDescent="0.25">
      <c r="A73" s="1">
        <f>+Tabla15[[#This Row],[1]]</f>
        <v>71</v>
      </c>
      <c r="B73" s="1" t="s">
        <v>864</v>
      </c>
      <c r="C73" s="1">
        <v>1</v>
      </c>
      <c r="D73" s="1">
        <f>+IF(Tabla15[[#This Row],[NOMBRE DE LA CAUSA 2018]]=0,0,1)</f>
        <v>1</v>
      </c>
      <c r="E73" s="1">
        <f>+E72+Tabla15[[#This Row],[NOMBRE DE LA CAUSA 2019]]</f>
        <v>71</v>
      </c>
      <c r="F73" s="1">
        <f>+Tabla15[[#This Row],[0]]*Tabla15[[#This Row],[NOMBRE DE LA CAUSA 2019]]</f>
        <v>71</v>
      </c>
      <c r="G73" s="1" t="s">
        <v>739</v>
      </c>
      <c r="H73" s="1" t="s">
        <v>740</v>
      </c>
      <c r="K73" s="1" t="s">
        <v>698</v>
      </c>
      <c r="L73" s="1" t="s">
        <v>865</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866</v>
      </c>
      <c r="C74" s="1">
        <v>1</v>
      </c>
      <c r="D74" s="1">
        <f>+IF(Tabla15[[#This Row],[NOMBRE DE LA CAUSA 2018]]=0,0,1)</f>
        <v>1</v>
      </c>
      <c r="E74" s="1">
        <f>+E73+Tabla15[[#This Row],[NOMBRE DE LA CAUSA 2019]]</f>
        <v>72</v>
      </c>
      <c r="F74" s="1">
        <f>+Tabla15[[#This Row],[0]]*Tabla15[[#This Row],[NOMBRE DE LA CAUSA 2019]]</f>
        <v>72</v>
      </c>
      <c r="G74" s="1" t="s">
        <v>739</v>
      </c>
      <c r="H74" s="1" t="s">
        <v>740</v>
      </c>
      <c r="K74" s="1" t="s">
        <v>698</v>
      </c>
      <c r="L74" s="1" t="s">
        <v>867</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868</v>
      </c>
      <c r="C75" s="1">
        <v>1</v>
      </c>
      <c r="D75" s="1">
        <f>+IF(Tabla15[[#This Row],[NOMBRE DE LA CAUSA 2018]]=0,0,1)</f>
        <v>1</v>
      </c>
      <c r="E75" s="1">
        <f>+E74+Tabla15[[#This Row],[NOMBRE DE LA CAUSA 2019]]</f>
        <v>73</v>
      </c>
      <c r="F75" s="1">
        <f>+Tabla15[[#This Row],[0]]*Tabla15[[#This Row],[NOMBRE DE LA CAUSA 2019]]</f>
        <v>73</v>
      </c>
      <c r="G75" s="1" t="s">
        <v>739</v>
      </c>
      <c r="H75" s="1" t="s">
        <v>740</v>
      </c>
      <c r="K75" s="1" t="s">
        <v>698</v>
      </c>
      <c r="L75" s="1" t="s">
        <v>869</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870</v>
      </c>
      <c r="C76" s="1">
        <v>1</v>
      </c>
      <c r="D76" s="1">
        <f>+IF(Tabla15[[#This Row],[NOMBRE DE LA CAUSA 2018]]=0,0,1)</f>
        <v>1</v>
      </c>
      <c r="E76" s="1">
        <f>+E75+Tabla15[[#This Row],[NOMBRE DE LA CAUSA 2019]]</f>
        <v>74</v>
      </c>
      <c r="F76" s="1">
        <f>+Tabla15[[#This Row],[0]]*Tabla15[[#This Row],[NOMBRE DE LA CAUSA 2019]]</f>
        <v>74</v>
      </c>
      <c r="G76" s="1" t="s">
        <v>701</v>
      </c>
      <c r="J76" s="1" t="s">
        <v>702</v>
      </c>
      <c r="K76" s="1" t="s">
        <v>698</v>
      </c>
      <c r="L76" s="1" t="s">
        <v>871</v>
      </c>
      <c r="M76" s="4">
        <v>687</v>
      </c>
      <c r="N76" s="1" t="str">
        <f>+Tabla15[[#This Row],[NOMBRE DE LA CAUSA 2017]]</f>
        <v>DAÑOS CAUSADOS POR MEDIDA DE EXTINCION DE DOMINIO</v>
      </c>
    </row>
    <row r="77" spans="1:14" ht="15" customHeight="1" x14ac:dyDescent="0.25">
      <c r="A77" s="1">
        <f>+Tabla15[[#This Row],[1]]</f>
        <v>75</v>
      </c>
      <c r="B77" s="1" t="s">
        <v>872</v>
      </c>
      <c r="C77" s="1">
        <v>1</v>
      </c>
      <c r="D77" s="1">
        <f>+IF(Tabla15[[#This Row],[NOMBRE DE LA CAUSA 2018]]=0,0,1)</f>
        <v>1</v>
      </c>
      <c r="E77" s="1">
        <f>+E76+Tabla15[[#This Row],[NOMBRE DE LA CAUSA 2019]]</f>
        <v>75</v>
      </c>
      <c r="F77" s="1">
        <f>+Tabla15[[#This Row],[0]]*Tabla15[[#This Row],[NOMBRE DE LA CAUSA 2019]]</f>
        <v>75</v>
      </c>
      <c r="G77" s="1" t="s">
        <v>739</v>
      </c>
      <c r="H77" s="1" t="s">
        <v>873</v>
      </c>
      <c r="K77" s="1" t="s">
        <v>698</v>
      </c>
      <c r="L77" s="1" t="s">
        <v>874</v>
      </c>
      <c r="M77" s="4">
        <v>2168</v>
      </c>
      <c r="N77" s="1" t="str">
        <f>+Tabla15[[#This Row],[NOMBRE DE LA CAUSA 2017]]</f>
        <v>DAÑOS DERIVADOS DE ACTO ADMINISTRATIVO LICITO</v>
      </c>
    </row>
    <row r="78" spans="1:14" ht="15" customHeight="1" x14ac:dyDescent="0.25">
      <c r="A78" s="1">
        <f>+Tabla15[[#This Row],[1]]</f>
        <v>76</v>
      </c>
      <c r="B78" s="1" t="s">
        <v>875</v>
      </c>
      <c r="C78" s="1">
        <v>1</v>
      </c>
      <c r="D78" s="1">
        <f>+IF(Tabla15[[#This Row],[NOMBRE DE LA CAUSA 2018]]=0,0,1)</f>
        <v>1</v>
      </c>
      <c r="E78" s="1">
        <f>+E77+Tabla15[[#This Row],[NOMBRE DE LA CAUSA 2019]]</f>
        <v>76</v>
      </c>
      <c r="F78" s="1">
        <f>+Tabla15[[#This Row],[0]]*Tabla15[[#This Row],[NOMBRE DE LA CAUSA 2019]]</f>
        <v>76</v>
      </c>
      <c r="G78" s="1" t="s">
        <v>739</v>
      </c>
      <c r="H78" s="1" t="s">
        <v>873</v>
      </c>
      <c r="I78" s="1" t="s">
        <v>876</v>
      </c>
      <c r="K78" s="1" t="s">
        <v>698</v>
      </c>
      <c r="L78" s="1" t="s">
        <v>877</v>
      </c>
      <c r="M78" s="4">
        <v>2167</v>
      </c>
      <c r="N78" s="1" t="str">
        <f>+Tabla15[[#This Row],[NOMBRE DE LA CAUSA 2017]]</f>
        <v>DAÑOS DERIVADOS DE LA ACTIVIDAD LEGISLATIVA</v>
      </c>
    </row>
    <row r="79" spans="1:14" ht="15" customHeight="1" x14ac:dyDescent="0.25">
      <c r="A79" s="1">
        <f>+Tabla15[[#This Row],[1]]</f>
        <v>77</v>
      </c>
      <c r="B79" s="1" t="s">
        <v>878</v>
      </c>
      <c r="C79" s="1">
        <v>1</v>
      </c>
      <c r="D79" s="1">
        <f>+IF(Tabla15[[#This Row],[NOMBRE DE LA CAUSA 2018]]=0,0,1)</f>
        <v>1</v>
      </c>
      <c r="E79" s="1">
        <f>+E78+Tabla15[[#This Row],[NOMBRE DE LA CAUSA 2019]]</f>
        <v>77</v>
      </c>
      <c r="F79" s="1">
        <f>+Tabla15[[#This Row],[0]]*Tabla15[[#This Row],[NOMBRE DE LA CAUSA 2019]]</f>
        <v>77</v>
      </c>
      <c r="G79" s="1" t="s">
        <v>696</v>
      </c>
      <c r="K79" s="1" t="s">
        <v>698</v>
      </c>
      <c r="L79" s="1" t="s">
        <v>879</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880</v>
      </c>
      <c r="C80" s="1">
        <v>1</v>
      </c>
      <c r="D80" s="1">
        <f>+IF(Tabla15[[#This Row],[NOMBRE DE LA CAUSA 2018]]=0,0,1)</f>
        <v>1</v>
      </c>
      <c r="E80" s="1">
        <f>+E79+Tabla15[[#This Row],[NOMBRE DE LA CAUSA 2019]]</f>
        <v>78</v>
      </c>
      <c r="F80" s="1">
        <f>+Tabla15[[#This Row],[0]]*Tabla15[[#This Row],[NOMBRE DE LA CAUSA 2019]]</f>
        <v>78</v>
      </c>
      <c r="G80" s="1" t="s">
        <v>701</v>
      </c>
      <c r="J80" s="1" t="s">
        <v>702</v>
      </c>
      <c r="K80" s="1" t="s">
        <v>698</v>
      </c>
      <c r="L80" s="1" t="s">
        <v>881</v>
      </c>
      <c r="M80" s="4">
        <v>192</v>
      </c>
      <c r="N80" s="1" t="str">
        <f>+Tabla15[[#This Row],[NOMBRE DE LA CAUSA 2017]]</f>
        <v>DEFECTUOSO FUNCIONAMIENTO DE LA ADMINISTRACION DE JUSTICIA</v>
      </c>
    </row>
    <row r="81" spans="1:14" ht="15" customHeight="1" x14ac:dyDescent="0.25">
      <c r="A81" s="1">
        <f>+Tabla15[[#This Row],[1]]</f>
        <v>79</v>
      </c>
      <c r="B81" s="5" t="s">
        <v>882</v>
      </c>
      <c r="C81" s="1">
        <v>1</v>
      </c>
      <c r="D81" s="1">
        <f>+IF(Tabla15[[#This Row],[NOMBRE DE LA CAUSA 2018]]=0,0,1)</f>
        <v>1</v>
      </c>
      <c r="E81" s="1">
        <f>+E80+Tabla15[[#This Row],[NOMBRE DE LA CAUSA 2019]]</f>
        <v>79</v>
      </c>
      <c r="F81" s="1">
        <f>+Tabla15[[#This Row],[0]]*Tabla15[[#This Row],[NOMBRE DE LA CAUSA 2019]]</f>
        <v>79</v>
      </c>
      <c r="G81" s="5" t="s">
        <v>701</v>
      </c>
      <c r="J81" s="1" t="s">
        <v>702</v>
      </c>
      <c r="K81" s="1" t="s">
        <v>698</v>
      </c>
      <c r="L81" s="5" t="s">
        <v>883</v>
      </c>
      <c r="M81" s="4">
        <v>1990</v>
      </c>
      <c r="N81" s="1" t="str">
        <f>+Tabla15[[#This Row],[NOMBRE DE LA CAUSA 2017]]</f>
        <v>DENEGACION DE PETICION DE EXTENSION DE JURISPRUDENCIA</v>
      </c>
    </row>
    <row r="82" spans="1:14" ht="15" customHeight="1" x14ac:dyDescent="0.25">
      <c r="A82" s="1">
        <f>+Tabla15[[#This Row],[1]]</f>
        <v>80</v>
      </c>
      <c r="B82" s="1" t="s">
        <v>884</v>
      </c>
      <c r="C82" s="1">
        <v>1</v>
      </c>
      <c r="D82" s="1">
        <f>+IF(Tabla15[[#This Row],[NOMBRE DE LA CAUSA 2018]]=0,0,1)</f>
        <v>1</v>
      </c>
      <c r="E82" s="1">
        <f>+E81+Tabla15[[#This Row],[NOMBRE DE LA CAUSA 2019]]</f>
        <v>80</v>
      </c>
      <c r="F82" s="1">
        <f>+Tabla15[[#This Row],[0]]*Tabla15[[#This Row],[NOMBRE DE LA CAUSA 2019]]</f>
        <v>80</v>
      </c>
      <c r="G82" s="1" t="s">
        <v>701</v>
      </c>
      <c r="J82" s="1" t="s">
        <v>702</v>
      </c>
      <c r="K82" s="1" t="s">
        <v>698</v>
      </c>
      <c r="L82" s="1" t="s">
        <v>885</v>
      </c>
      <c r="M82" s="4">
        <v>346</v>
      </c>
      <c r="N82" s="1" t="str">
        <f>+Tabla15[[#This Row],[NOMBRE DE LA CAUSA 2017]]</f>
        <v>DESAPARICION FORZADA</v>
      </c>
    </row>
    <row r="83" spans="1:14" ht="15" customHeight="1" x14ac:dyDescent="0.25">
      <c r="A83" s="1">
        <f>+Tabla15[[#This Row],[1]]</f>
        <v>81</v>
      </c>
      <c r="B83" s="1" t="s">
        <v>886</v>
      </c>
      <c r="C83" s="1">
        <v>1</v>
      </c>
      <c r="D83" s="1">
        <f>+IF(Tabla15[[#This Row],[NOMBRE DE LA CAUSA 2018]]=0,0,1)</f>
        <v>1</v>
      </c>
      <c r="E83" s="1">
        <f>+E82+Tabla15[[#This Row],[NOMBRE DE LA CAUSA 2019]]</f>
        <v>81</v>
      </c>
      <c r="F83" s="1">
        <f>+Tabla15[[#This Row],[0]]*Tabla15[[#This Row],[NOMBRE DE LA CAUSA 2019]]</f>
        <v>81</v>
      </c>
      <c r="G83" s="1" t="s">
        <v>701</v>
      </c>
      <c r="J83" s="1" t="s">
        <v>702</v>
      </c>
      <c r="K83" s="1" t="s">
        <v>698</v>
      </c>
      <c r="L83" s="1" t="s">
        <v>887</v>
      </c>
      <c r="M83" s="4">
        <v>784</v>
      </c>
      <c r="N83" s="1" t="str">
        <f>+Tabla15[[#This Row],[NOMBRE DE LA CAUSA 2017]]</f>
        <v>DESCONOCIMIENTO DE TRASLADO DE REGIMEN PENSIONAL</v>
      </c>
    </row>
    <row r="84" spans="1:14" ht="15" customHeight="1" x14ac:dyDescent="0.25">
      <c r="A84" s="1">
        <f>+Tabla15[[#This Row],[1]]</f>
        <v>82</v>
      </c>
      <c r="B84" s="1" t="s">
        <v>888</v>
      </c>
      <c r="C84" s="1">
        <v>1</v>
      </c>
      <c r="D84" s="1">
        <f>+IF(Tabla15[[#This Row],[NOMBRE DE LA CAUSA 2018]]=0,0,1)</f>
        <v>1</v>
      </c>
      <c r="E84" s="1">
        <f>+E83+Tabla15[[#This Row],[NOMBRE DE LA CAUSA 2019]]</f>
        <v>82</v>
      </c>
      <c r="F84" s="1">
        <f>+Tabla15[[#This Row],[0]]*Tabla15[[#This Row],[NOMBRE DE LA CAUSA 2019]]</f>
        <v>82</v>
      </c>
      <c r="G84" s="1" t="s">
        <v>701</v>
      </c>
      <c r="J84" s="1" t="s">
        <v>702</v>
      </c>
      <c r="K84" s="1" t="s">
        <v>698</v>
      </c>
      <c r="L84" s="1" t="s">
        <v>889</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890</v>
      </c>
      <c r="C85" s="1">
        <v>1</v>
      </c>
      <c r="D85" s="1">
        <f>+IF(Tabla15[[#This Row],[NOMBRE DE LA CAUSA 2018]]=0,0,1)</f>
        <v>1</v>
      </c>
      <c r="E85" s="1">
        <f>+E84+Tabla15[[#This Row],[NOMBRE DE LA CAUSA 2019]]</f>
        <v>83</v>
      </c>
      <c r="F85" s="1">
        <f>+Tabla15[[#This Row],[0]]*Tabla15[[#This Row],[NOMBRE DE LA CAUSA 2019]]</f>
        <v>83</v>
      </c>
      <c r="G85" s="1" t="s">
        <v>701</v>
      </c>
      <c r="J85" s="1" t="s">
        <v>702</v>
      </c>
      <c r="K85" s="1" t="s">
        <v>698</v>
      </c>
      <c r="L85" s="1" t="s">
        <v>891</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892</v>
      </c>
      <c r="C86" s="1">
        <v>1</v>
      </c>
      <c r="D86" s="1">
        <f>+IF(Tabla15[[#This Row],[NOMBRE DE LA CAUSA 2018]]=0,0,1)</f>
        <v>1</v>
      </c>
      <c r="E86" s="1">
        <f>+E85+Tabla15[[#This Row],[NOMBRE DE LA CAUSA 2019]]</f>
        <v>84</v>
      </c>
      <c r="F86" s="1">
        <f>+Tabla15[[#This Row],[0]]*Tabla15[[#This Row],[NOMBRE DE LA CAUSA 2019]]</f>
        <v>84</v>
      </c>
      <c r="G86" s="1" t="s">
        <v>701</v>
      </c>
      <c r="J86" s="1" t="s">
        <v>702</v>
      </c>
      <c r="K86" s="1" t="s">
        <v>698</v>
      </c>
      <c r="L86" s="1" t="s">
        <v>893</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894</v>
      </c>
      <c r="C87" s="1">
        <v>1</v>
      </c>
      <c r="D87" s="1">
        <f>+IF(Tabla15[[#This Row],[NOMBRE DE LA CAUSA 2018]]=0,0,1)</f>
        <v>1</v>
      </c>
      <c r="E87" s="1">
        <f>+E86+Tabla15[[#This Row],[NOMBRE DE LA CAUSA 2019]]</f>
        <v>85</v>
      </c>
      <c r="F87" s="1">
        <f>+Tabla15[[#This Row],[0]]*Tabla15[[#This Row],[NOMBRE DE LA CAUSA 2019]]</f>
        <v>85</v>
      </c>
      <c r="G87" s="5" t="s">
        <v>701</v>
      </c>
      <c r="J87" s="1" t="s">
        <v>702</v>
      </c>
      <c r="K87" s="1" t="s">
        <v>698</v>
      </c>
      <c r="L87" s="5" t="s">
        <v>895</v>
      </c>
      <c r="M87" s="4">
        <v>855</v>
      </c>
      <c r="N87" s="1" t="str">
        <f>+Tabla15[[#This Row],[NOMBRE DE LA CAUSA 2017]]</f>
        <v>DESCONOCIMIENTO DEL DERECHO A REUBICACION LABORAL</v>
      </c>
    </row>
    <row r="88" spans="1:14" ht="15" customHeight="1" x14ac:dyDescent="0.25">
      <c r="A88" s="1">
        <f>+Tabla15[[#This Row],[1]]</f>
        <v>86</v>
      </c>
      <c r="B88" s="1" t="s">
        <v>896</v>
      </c>
      <c r="C88" s="1">
        <v>1</v>
      </c>
      <c r="D88" s="1">
        <f>+IF(Tabla15[[#This Row],[NOMBRE DE LA CAUSA 2018]]=0,0,1)</f>
        <v>1</v>
      </c>
      <c r="E88" s="1">
        <f>+E87+Tabla15[[#This Row],[NOMBRE DE LA CAUSA 2019]]</f>
        <v>86</v>
      </c>
      <c r="F88" s="1">
        <f>+Tabla15[[#This Row],[0]]*Tabla15[[#This Row],[NOMBRE DE LA CAUSA 2019]]</f>
        <v>86</v>
      </c>
      <c r="G88" s="1" t="s">
        <v>739</v>
      </c>
      <c r="H88" s="1" t="s">
        <v>897</v>
      </c>
      <c r="K88" s="1" t="s">
        <v>698</v>
      </c>
      <c r="L88" s="1" t="s">
        <v>898</v>
      </c>
      <c r="M88" s="4">
        <v>2268</v>
      </c>
      <c r="N88" s="1" t="str">
        <f>+Tabla15[[#This Row],[NOMBRE DE LA CAUSA 2017]]</f>
        <v>DESCONOCIMIENTO DEL FUERO SINDICAL</v>
      </c>
    </row>
    <row r="89" spans="1:14" ht="15" customHeight="1" x14ac:dyDescent="0.25">
      <c r="A89" s="1">
        <f>+Tabla15[[#This Row],[1]]</f>
        <v>87</v>
      </c>
      <c r="B89" s="1" t="s">
        <v>899</v>
      </c>
      <c r="C89" s="1">
        <v>1</v>
      </c>
      <c r="D89" s="1">
        <f>+IF(Tabla15[[#This Row],[NOMBRE DE LA CAUSA 2018]]=0,0,1)</f>
        <v>1</v>
      </c>
      <c r="E89" s="1">
        <f>+E88+Tabla15[[#This Row],[NOMBRE DE LA CAUSA 2019]]</f>
        <v>87</v>
      </c>
      <c r="F89" s="1">
        <f>+Tabla15[[#This Row],[0]]*Tabla15[[#This Row],[NOMBRE DE LA CAUSA 2019]]</f>
        <v>87</v>
      </c>
      <c r="G89" s="1" t="s">
        <v>739</v>
      </c>
      <c r="H89" s="1" t="s">
        <v>897</v>
      </c>
      <c r="K89" s="1" t="s">
        <v>698</v>
      </c>
      <c r="L89" s="1" t="s">
        <v>900</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901</v>
      </c>
      <c r="C90" s="1">
        <v>1</v>
      </c>
      <c r="D90" s="1">
        <f>+IF(Tabla15[[#This Row],[NOMBRE DE LA CAUSA 2018]]=0,0,1)</f>
        <v>1</v>
      </c>
      <c r="E90" s="1">
        <f>+E89+Tabla15[[#This Row],[NOMBRE DE LA CAUSA 2019]]</f>
        <v>88</v>
      </c>
      <c r="F90" s="1">
        <f>+Tabla15[[#This Row],[0]]*Tabla15[[#This Row],[NOMBRE DE LA CAUSA 2019]]</f>
        <v>88</v>
      </c>
      <c r="G90" s="1" t="s">
        <v>701</v>
      </c>
      <c r="J90" s="1" t="s">
        <v>702</v>
      </c>
      <c r="K90" s="1" t="s">
        <v>698</v>
      </c>
      <c r="L90" s="1" t="s">
        <v>902</v>
      </c>
      <c r="M90" s="4">
        <v>1996</v>
      </c>
      <c r="N90" s="1" t="str">
        <f>+Tabla15[[#This Row],[NOMBRE DE LA CAUSA 2017]]</f>
        <v>DESCUENTO DE NOMINA NO AUTORIZADO</v>
      </c>
    </row>
    <row r="91" spans="1:14" ht="15" customHeight="1" x14ac:dyDescent="0.25">
      <c r="A91" s="1">
        <f>+Tabla15[[#This Row],[1]]</f>
        <v>89</v>
      </c>
      <c r="B91" s="1" t="s">
        <v>903</v>
      </c>
      <c r="C91" s="1">
        <v>1</v>
      </c>
      <c r="D91" s="1">
        <f>+IF(Tabla15[[#This Row],[NOMBRE DE LA CAUSA 2018]]=0,0,1)</f>
        <v>1</v>
      </c>
      <c r="E91" s="1">
        <f>+E90+Tabla15[[#This Row],[NOMBRE DE LA CAUSA 2019]]</f>
        <v>89</v>
      </c>
      <c r="F91" s="1">
        <f>+Tabla15[[#This Row],[0]]*Tabla15[[#This Row],[NOMBRE DE LA CAUSA 2019]]</f>
        <v>89</v>
      </c>
      <c r="G91" s="1" t="s">
        <v>701</v>
      </c>
      <c r="J91" s="1" t="s">
        <v>702</v>
      </c>
      <c r="K91" s="1" t="s">
        <v>698</v>
      </c>
      <c r="L91" s="1" t="s">
        <v>904</v>
      </c>
      <c r="M91" s="4">
        <v>783</v>
      </c>
      <c r="N91" s="1" t="str">
        <f>+Tabla15[[#This Row],[NOMBRE DE LA CAUSA 2017]]</f>
        <v>DESCUENTO ILEGAL A LA MESADA PENSIONAL</v>
      </c>
    </row>
    <row r="92" spans="1:14" ht="15" customHeight="1" x14ac:dyDescent="0.25">
      <c r="A92" s="1">
        <f>+Tabla15[[#This Row],[1]]</f>
        <v>90</v>
      </c>
      <c r="B92" s="1" t="s">
        <v>905</v>
      </c>
      <c r="C92" s="1">
        <v>1</v>
      </c>
      <c r="D92" s="1">
        <f>+IF(Tabla15[[#This Row],[NOMBRE DE LA CAUSA 2018]]=0,0,1)</f>
        <v>1</v>
      </c>
      <c r="E92" s="1">
        <f>+E91+Tabla15[[#This Row],[NOMBRE DE LA CAUSA 2019]]</f>
        <v>90</v>
      </c>
      <c r="F92" s="1">
        <f>+Tabla15[[#This Row],[0]]*Tabla15[[#This Row],[NOMBRE DE LA CAUSA 2019]]</f>
        <v>90</v>
      </c>
      <c r="G92" s="1" t="s">
        <v>739</v>
      </c>
      <c r="H92" s="1" t="s">
        <v>906</v>
      </c>
      <c r="K92" s="1" t="s">
        <v>698</v>
      </c>
      <c r="L92" s="1" t="s">
        <v>907</v>
      </c>
      <c r="M92" s="4">
        <v>2034</v>
      </c>
      <c r="N92" s="1" t="str">
        <f>+Tabla15[[#This Row],[NOMBRE DE LA CAUSA 2017]]</f>
        <v>DESEQUILIBRIO ECONOMICO DEL CONTRATO POR ACTOS O HECHOS DE LA ENTIDAD CONTRATANTE</v>
      </c>
    </row>
    <row r="93" spans="1:14" ht="15" customHeight="1" x14ac:dyDescent="0.25">
      <c r="A93" s="1">
        <f>+Tabla15[[#This Row],[1]]</f>
        <v>91</v>
      </c>
      <c r="B93" s="1" t="s">
        <v>908</v>
      </c>
      <c r="C93" s="1">
        <v>1</v>
      </c>
      <c r="D93" s="1">
        <f>+IF(Tabla15[[#This Row],[NOMBRE DE LA CAUSA 2018]]=0,0,1)</f>
        <v>1</v>
      </c>
      <c r="E93" s="1">
        <f>+E92+Tabla15[[#This Row],[NOMBRE DE LA CAUSA 2019]]</f>
        <v>91</v>
      </c>
      <c r="F93" s="1">
        <f>+Tabla15[[#This Row],[0]]*Tabla15[[#This Row],[NOMBRE DE LA CAUSA 2019]]</f>
        <v>91</v>
      </c>
      <c r="G93" s="1" t="s">
        <v>739</v>
      </c>
      <c r="H93" s="1" t="s">
        <v>906</v>
      </c>
      <c r="K93" s="1" t="s">
        <v>698</v>
      </c>
      <c r="L93" s="1" t="s">
        <v>909</v>
      </c>
      <c r="M93" s="4">
        <v>2035</v>
      </c>
      <c r="N93" s="1" t="str">
        <f>+Tabla15[[#This Row],[NOMBRE DE LA CAUSA 2017]]</f>
        <v>DESEQUILIBRIO ECONOMICO DEL CONTRATO POR ACTOS O HECHOS DEL CONTRATISTA</v>
      </c>
    </row>
    <row r="94" spans="1:14" ht="15" customHeight="1" x14ac:dyDescent="0.25">
      <c r="A94" s="1">
        <f>+Tabla15[[#This Row],[1]]</f>
        <v>92</v>
      </c>
      <c r="B94" s="1" t="s">
        <v>910</v>
      </c>
      <c r="C94" s="1">
        <v>1</v>
      </c>
      <c r="D94" s="1">
        <f>+IF(Tabla15[[#This Row],[NOMBRE DE LA CAUSA 2018]]=0,0,1)</f>
        <v>1</v>
      </c>
      <c r="E94" s="1">
        <f>+E93+Tabla15[[#This Row],[NOMBRE DE LA CAUSA 2019]]</f>
        <v>92</v>
      </c>
      <c r="F94" s="1">
        <f>+Tabla15[[#This Row],[0]]*Tabla15[[#This Row],[NOMBRE DE LA CAUSA 2019]]</f>
        <v>92</v>
      </c>
      <c r="G94" s="1" t="s">
        <v>739</v>
      </c>
      <c r="H94" s="1" t="s">
        <v>906</v>
      </c>
      <c r="K94" s="1" t="s">
        <v>698</v>
      </c>
      <c r="L94" s="1" t="s">
        <v>911</v>
      </c>
      <c r="M94" s="4">
        <v>2036</v>
      </c>
      <c r="N94" s="1" t="str">
        <f>+Tabla15[[#This Row],[NOMBRE DE LA CAUSA 2017]]</f>
        <v>DESEQUILIBRIO ECONOMICO DEL CONTRATO POR EL HECHO DEL PRINCIPE</v>
      </c>
    </row>
    <row r="95" spans="1:14" ht="15" customHeight="1" x14ac:dyDescent="0.25">
      <c r="A95" s="1">
        <f>+Tabla15[[#This Row],[1]]</f>
        <v>93</v>
      </c>
      <c r="B95" s="1" t="s">
        <v>912</v>
      </c>
      <c r="C95" s="1">
        <v>1</v>
      </c>
      <c r="D95" s="1">
        <f>+IF(Tabla15[[#This Row],[NOMBRE DE LA CAUSA 2018]]=0,0,1)</f>
        <v>1</v>
      </c>
      <c r="E95" s="1">
        <f>+E94+Tabla15[[#This Row],[NOMBRE DE LA CAUSA 2019]]</f>
        <v>93</v>
      </c>
      <c r="F95" s="1">
        <f>+Tabla15[[#This Row],[0]]*Tabla15[[#This Row],[NOMBRE DE LA CAUSA 2019]]</f>
        <v>93</v>
      </c>
      <c r="G95" s="1" t="s">
        <v>739</v>
      </c>
      <c r="H95" s="1" t="s">
        <v>906</v>
      </c>
      <c r="K95" s="1" t="s">
        <v>698</v>
      </c>
      <c r="L95" s="1" t="s">
        <v>913</v>
      </c>
      <c r="M95" s="4">
        <v>2037</v>
      </c>
      <c r="N95" s="1" t="str">
        <f>+Tabla15[[#This Row],[NOMBRE DE LA CAUSA 2017]]</f>
        <v>DESEQUILIBRIO ECONOMICO DEL CONTRATO POR TEORIA DE LA IMPREVISION</v>
      </c>
    </row>
    <row r="96" spans="1:14" ht="15" customHeight="1" x14ac:dyDescent="0.25">
      <c r="A96" s="1">
        <f>+Tabla15[[#This Row],[1]]</f>
        <v>94</v>
      </c>
      <c r="B96" s="1" t="s">
        <v>914</v>
      </c>
      <c r="C96" s="1">
        <v>1</v>
      </c>
      <c r="D96" s="1">
        <f>+IF(Tabla15[[#This Row],[NOMBRE DE LA CAUSA 2018]]=0,0,1)</f>
        <v>1</v>
      </c>
      <c r="E96" s="1">
        <f>+E95+Tabla15[[#This Row],[NOMBRE DE LA CAUSA 2019]]</f>
        <v>94</v>
      </c>
      <c r="F96" s="1">
        <f>+Tabla15[[#This Row],[0]]*Tabla15[[#This Row],[NOMBRE DE LA CAUSA 2019]]</f>
        <v>94</v>
      </c>
      <c r="G96" s="1" t="s">
        <v>701</v>
      </c>
      <c r="J96" s="1" t="s">
        <v>702</v>
      </c>
      <c r="K96" s="1" t="s">
        <v>698</v>
      </c>
      <c r="L96" s="1" t="s">
        <v>915</v>
      </c>
      <c r="M96" s="4">
        <v>419</v>
      </c>
      <c r="N96" s="1" t="str">
        <f>+Tabla15[[#This Row],[NOMBRE DE LA CAUSA 2017]]</f>
        <v>DESLINDE Y AMOJONAMIENTO</v>
      </c>
    </row>
    <row r="97" spans="1:14" ht="15" customHeight="1" x14ac:dyDescent="0.25">
      <c r="A97" s="1">
        <f>+Tabla15[[#This Row],[1]]</f>
        <v>95</v>
      </c>
      <c r="B97" s="1" t="s">
        <v>916</v>
      </c>
      <c r="C97" s="1">
        <v>1</v>
      </c>
      <c r="D97" s="1">
        <f>+IF(Tabla15[[#This Row],[NOMBRE DE LA CAUSA 2018]]=0,0,1)</f>
        <v>1</v>
      </c>
      <c r="E97" s="1">
        <f>+E96+Tabla15[[#This Row],[NOMBRE DE LA CAUSA 2019]]</f>
        <v>95</v>
      </c>
      <c r="F97" s="1">
        <f>+Tabla15[[#This Row],[0]]*Tabla15[[#This Row],[NOMBRE DE LA CAUSA 2019]]</f>
        <v>95</v>
      </c>
      <c r="G97" s="1" t="s">
        <v>701</v>
      </c>
      <c r="J97" s="1" t="s">
        <v>702</v>
      </c>
      <c r="K97" s="1" t="s">
        <v>698</v>
      </c>
      <c r="L97" s="1" t="s">
        <v>917</v>
      </c>
      <c r="M97" s="4">
        <v>449</v>
      </c>
      <c r="N97" s="1" t="str">
        <f>+Tabla15[[#This Row],[NOMBRE DE LA CAUSA 2017]]</f>
        <v>DESMEJORA EN LAS CONDICIONES LABORALES</v>
      </c>
    </row>
    <row r="98" spans="1:14" ht="15" customHeight="1" x14ac:dyDescent="0.25">
      <c r="A98" s="1">
        <f>+Tabla15[[#This Row],[1]]</f>
        <v>96</v>
      </c>
      <c r="B98" s="1" t="s">
        <v>918</v>
      </c>
      <c r="C98" s="1">
        <v>1</v>
      </c>
      <c r="D98" s="1">
        <f>+IF(Tabla15[[#This Row],[NOMBRE DE LA CAUSA 2018]]=0,0,1)</f>
        <v>1</v>
      </c>
      <c r="E98" s="1">
        <f>+E97+Tabla15[[#This Row],[NOMBRE DE LA CAUSA 2019]]</f>
        <v>96</v>
      </c>
      <c r="F98" s="1">
        <f>+Tabla15[[#This Row],[0]]*Tabla15[[#This Row],[NOMBRE DE LA CAUSA 2019]]</f>
        <v>96</v>
      </c>
      <c r="G98" s="1" t="s">
        <v>696</v>
      </c>
      <c r="K98" s="1" t="s">
        <v>698</v>
      </c>
      <c r="L98" s="1" t="s">
        <v>919</v>
      </c>
      <c r="M98" s="4">
        <v>2204</v>
      </c>
      <c r="N98" s="1" t="str">
        <f>+Tabla15[[#This Row],[NOMBRE DE LA CAUSA 2017]]</f>
        <v>DESPIDO INDIRECTO DE FUNCIONARIO PUBLICO</v>
      </c>
    </row>
    <row r="99" spans="1:14" ht="15" customHeight="1" x14ac:dyDescent="0.25">
      <c r="A99" s="1">
        <f>+Tabla15[[#This Row],[1]]</f>
        <v>97</v>
      </c>
      <c r="B99" s="6" t="s">
        <v>920</v>
      </c>
      <c r="C99" s="1">
        <v>1</v>
      </c>
      <c r="D99" s="1">
        <f>+IF(Tabla15[[#This Row],[NOMBRE DE LA CAUSA 2018]]=0,0,1)</f>
        <v>1</v>
      </c>
      <c r="E99" s="1">
        <f>+E98+Tabla15[[#This Row],[NOMBRE DE LA CAUSA 2019]]</f>
        <v>97</v>
      </c>
      <c r="F99" s="1">
        <f>+Tabla15[[#This Row],[0]]*Tabla15[[#This Row],[NOMBRE DE LA CAUSA 2019]]</f>
        <v>97</v>
      </c>
      <c r="G99" s="1" t="s">
        <v>701</v>
      </c>
      <c r="J99" s="1" t="s">
        <v>702</v>
      </c>
      <c r="K99" s="1" t="s">
        <v>698</v>
      </c>
      <c r="L99" s="1" t="s">
        <v>921</v>
      </c>
      <c r="M99" s="4">
        <v>36</v>
      </c>
      <c r="N99" s="1" t="str">
        <f>+Tabla15[[#This Row],[NOMBRE DE LA CAUSA 2017]]</f>
        <v>DESPIDO INDIRECTO DE TRABAJADOR OFICIAL</v>
      </c>
    </row>
    <row r="100" spans="1:14" ht="15" customHeight="1" x14ac:dyDescent="0.25">
      <c r="A100" s="1">
        <f>+Tabla15[[#This Row],[1]]</f>
        <v>98</v>
      </c>
      <c r="B100" s="1" t="s">
        <v>922</v>
      </c>
      <c r="C100" s="1">
        <v>1</v>
      </c>
      <c r="D100" s="1">
        <f>+IF(Tabla15[[#This Row],[NOMBRE DE LA CAUSA 2018]]=0,0,1)</f>
        <v>1</v>
      </c>
      <c r="E100" s="1">
        <f>+E99+Tabla15[[#This Row],[NOMBRE DE LA CAUSA 2019]]</f>
        <v>98</v>
      </c>
      <c r="F100" s="1">
        <f>+Tabla15[[#This Row],[0]]*Tabla15[[#This Row],[NOMBRE DE LA CAUSA 2019]]</f>
        <v>98</v>
      </c>
      <c r="G100" s="1" t="s">
        <v>701</v>
      </c>
      <c r="J100" s="1" t="s">
        <v>702</v>
      </c>
      <c r="K100" s="1" t="s">
        <v>698</v>
      </c>
      <c r="L100" s="1" t="s">
        <v>923</v>
      </c>
      <c r="M100" s="4">
        <v>209</v>
      </c>
      <c r="N100" s="1" t="str">
        <f>+Tabla15[[#This Row],[NOMBRE DE LA CAUSA 2017]]</f>
        <v>DESPIDO SIN JUSTA CAUSA DE TRABAJADOR OFICIAL</v>
      </c>
    </row>
    <row r="101" spans="1:14" ht="15" customHeight="1" x14ac:dyDescent="0.25">
      <c r="A101" s="1">
        <f>+Tabla15[[#This Row],[1]]</f>
        <v>99</v>
      </c>
      <c r="B101" s="1" t="s">
        <v>924</v>
      </c>
      <c r="C101" s="1">
        <v>1</v>
      </c>
      <c r="D101" s="1">
        <f>+IF(Tabla15[[#This Row],[NOMBRE DE LA CAUSA 2018]]=0,0,1)</f>
        <v>1</v>
      </c>
      <c r="E101" s="1">
        <f>+E100+Tabla15[[#This Row],[NOMBRE DE LA CAUSA 2019]]</f>
        <v>99</v>
      </c>
      <c r="F101" s="1">
        <f>+Tabla15[[#This Row],[0]]*Tabla15[[#This Row],[NOMBRE DE LA CAUSA 2019]]</f>
        <v>99</v>
      </c>
      <c r="G101" s="1" t="s">
        <v>701</v>
      </c>
      <c r="J101" s="1" t="s">
        <v>702</v>
      </c>
      <c r="K101" s="1" t="s">
        <v>698</v>
      </c>
      <c r="L101" s="1" t="s">
        <v>925</v>
      </c>
      <c r="M101" s="4">
        <v>178</v>
      </c>
      <c r="N101" s="1" t="str">
        <f>+Tabla15[[#This Row],[NOMBRE DE LA CAUSA 2017]]</f>
        <v>DESPLAZAMIENTO FORZADO</v>
      </c>
    </row>
    <row r="102" spans="1:14" ht="15" customHeight="1" x14ac:dyDescent="0.25">
      <c r="A102" s="1">
        <f>+Tabla15[[#This Row],[1]]</f>
        <v>100</v>
      </c>
      <c r="B102" s="1" t="s">
        <v>926</v>
      </c>
      <c r="C102" s="1">
        <v>1</v>
      </c>
      <c r="D102" s="1">
        <f>+IF(Tabla15[[#This Row],[NOMBRE DE LA CAUSA 2018]]=0,0,1)</f>
        <v>1</v>
      </c>
      <c r="E102" s="1">
        <f>+E101+Tabla15[[#This Row],[NOMBRE DE LA CAUSA 2019]]</f>
        <v>100</v>
      </c>
      <c r="F102" s="1">
        <f>+Tabla15[[#This Row],[0]]*Tabla15[[#This Row],[NOMBRE DE LA CAUSA 2019]]</f>
        <v>100</v>
      </c>
      <c r="G102" s="1" t="s">
        <v>701</v>
      </c>
      <c r="J102" s="1" t="s">
        <v>702</v>
      </c>
      <c r="K102" s="1" t="s">
        <v>698</v>
      </c>
      <c r="L102" s="5" t="s">
        <v>927</v>
      </c>
      <c r="M102" s="4">
        <v>2004</v>
      </c>
      <c r="N102" s="1" t="str">
        <f>+Tabla15[[#This Row],[NOMBRE DE LA CAUSA 2017]]</f>
        <v>DESPOJO JURIDICO Y MATERIAL DE TIERRAS</v>
      </c>
    </row>
    <row r="103" spans="1:14" ht="15" customHeight="1" x14ac:dyDescent="0.25">
      <c r="A103" s="1">
        <f>+Tabla15[[#This Row],[1]]</f>
        <v>101</v>
      </c>
      <c r="B103" s="1" t="s">
        <v>928</v>
      </c>
      <c r="C103" s="1">
        <v>1</v>
      </c>
      <c r="D103" s="1">
        <f>+IF(Tabla15[[#This Row],[NOMBRE DE LA CAUSA 2018]]=0,0,1)</f>
        <v>1</v>
      </c>
      <c r="E103" s="1">
        <f>+E102+Tabla15[[#This Row],[NOMBRE DE LA CAUSA 2019]]</f>
        <v>101</v>
      </c>
      <c r="F103" s="1">
        <f>+Tabla15[[#This Row],[0]]*Tabla15[[#This Row],[NOMBRE DE LA CAUSA 2019]]</f>
        <v>101</v>
      </c>
      <c r="G103" s="1" t="s">
        <v>701</v>
      </c>
      <c r="J103" s="1" t="s">
        <v>702</v>
      </c>
      <c r="K103" s="1" t="s">
        <v>698</v>
      </c>
      <c r="L103" s="7" t="s">
        <v>929</v>
      </c>
      <c r="M103" s="4">
        <v>1982</v>
      </c>
      <c r="N103" s="1" t="str">
        <f>+Tabla15[[#This Row],[NOMBRE DE LA CAUSA 2017]]</f>
        <v>DIVISION DE LA COSA COMUN POR PARTE DE COMUNEROS O COPROPIETARIOS</v>
      </c>
    </row>
    <row r="104" spans="1:14" ht="15" customHeight="1" x14ac:dyDescent="0.25">
      <c r="A104" s="1">
        <f>+Tabla15[[#This Row],[1]]</f>
        <v>102</v>
      </c>
      <c r="B104" s="1" t="s">
        <v>930</v>
      </c>
      <c r="C104" s="1">
        <v>1</v>
      </c>
      <c r="D104" s="1">
        <f>+IF(Tabla15[[#This Row],[NOMBRE DE LA CAUSA 2018]]=0,0,1)</f>
        <v>1</v>
      </c>
      <c r="E104" s="1">
        <f>+E103+Tabla15[[#This Row],[NOMBRE DE LA CAUSA 2019]]</f>
        <v>102</v>
      </c>
      <c r="F104" s="1">
        <f>+Tabla15[[#This Row],[0]]*Tabla15[[#This Row],[NOMBRE DE LA CAUSA 2019]]</f>
        <v>102</v>
      </c>
      <c r="G104" s="1" t="s">
        <v>701</v>
      </c>
      <c r="J104" s="1" t="s">
        <v>702</v>
      </c>
      <c r="K104" s="1" t="s">
        <v>698</v>
      </c>
      <c r="L104" s="1" t="s">
        <v>931</v>
      </c>
      <c r="M104" s="4">
        <v>413</v>
      </c>
      <c r="N104" s="1" t="str">
        <f>+Tabla15[[#This Row],[NOMBRE DE LA CAUSA 2017]]</f>
        <v>EJECUCION DE PRESTACIONES SIN CONTRATO</v>
      </c>
    </row>
    <row r="105" spans="1:14" ht="15" customHeight="1" x14ac:dyDescent="0.25">
      <c r="A105" s="1">
        <f>+Tabla15[[#This Row],[1]]</f>
        <v>103</v>
      </c>
      <c r="B105" s="1" t="s">
        <v>932</v>
      </c>
      <c r="C105" s="1">
        <v>1</v>
      </c>
      <c r="D105" s="1">
        <f>+IF(Tabla15[[#This Row],[NOMBRE DE LA CAUSA 2018]]=0,0,1)</f>
        <v>1</v>
      </c>
      <c r="E105" s="1">
        <f>+E104+Tabla15[[#This Row],[NOMBRE DE LA CAUSA 2019]]</f>
        <v>103</v>
      </c>
      <c r="F105" s="1">
        <f>+Tabla15[[#This Row],[0]]*Tabla15[[#This Row],[NOMBRE DE LA CAUSA 2019]]</f>
        <v>103</v>
      </c>
      <c r="G105" s="1" t="s">
        <v>739</v>
      </c>
      <c r="H105" s="1" t="s">
        <v>933</v>
      </c>
      <c r="K105" s="1" t="s">
        <v>698</v>
      </c>
      <c r="L105" s="1" t="s">
        <v>934</v>
      </c>
      <c r="M105" s="4">
        <v>2049</v>
      </c>
      <c r="N105" s="1" t="str">
        <f>+Tabla15[[#This Row],[NOMBRE DE LA CAUSA 2017]]</f>
        <v>EJECUCIONES EXTRAJUDICIALES PERPETRADAS POR AGENTES DEL ESTADO</v>
      </c>
    </row>
    <row r="106" spans="1:14" ht="15" customHeight="1" x14ac:dyDescent="0.25">
      <c r="A106" s="1">
        <f>+Tabla15[[#This Row],[1]]</f>
        <v>104</v>
      </c>
      <c r="B106" s="1" t="s">
        <v>935</v>
      </c>
      <c r="C106" s="1">
        <v>1</v>
      </c>
      <c r="D106" s="1">
        <f>+IF(Tabla15[[#This Row],[NOMBRE DE LA CAUSA 2018]]=0,0,1)</f>
        <v>1</v>
      </c>
      <c r="E106" s="1">
        <f>+E105+Tabla15[[#This Row],[NOMBRE DE LA CAUSA 2019]]</f>
        <v>104</v>
      </c>
      <c r="F106" s="1">
        <f>+Tabla15[[#This Row],[0]]*Tabla15[[#This Row],[NOMBRE DE LA CAUSA 2019]]</f>
        <v>104</v>
      </c>
      <c r="G106" s="1" t="s">
        <v>739</v>
      </c>
      <c r="H106" s="1" t="s">
        <v>933</v>
      </c>
      <c r="K106" s="1" t="s">
        <v>698</v>
      </c>
      <c r="L106" s="1" t="s">
        <v>936</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937</v>
      </c>
      <c r="C107" s="1">
        <v>1</v>
      </c>
      <c r="D107" s="1">
        <f>+IF(Tabla15[[#This Row],[NOMBRE DE LA CAUSA 2018]]=0,0,1)</f>
        <v>1</v>
      </c>
      <c r="E107" s="1">
        <f>+E106+Tabla15[[#This Row],[NOMBRE DE LA CAUSA 2019]]</f>
        <v>105</v>
      </c>
      <c r="F107" s="1">
        <f>+Tabla15[[#This Row],[0]]*Tabla15[[#This Row],[NOMBRE DE LA CAUSA 2019]]</f>
        <v>105</v>
      </c>
      <c r="G107" s="1" t="s">
        <v>701</v>
      </c>
      <c r="J107" s="1" t="s">
        <v>702</v>
      </c>
      <c r="K107" s="1" t="s">
        <v>698</v>
      </c>
      <c r="L107" s="1" t="s">
        <v>938</v>
      </c>
      <c r="M107" s="4">
        <v>510</v>
      </c>
      <c r="N107" s="1" t="str">
        <f>+Tabla15[[#This Row],[NOMBRE DE LA CAUSA 2017]]</f>
        <v>ENAJENACION DE ACCIONES SIN EL CUMPLIMIENTO DE LOS REQUISITOS LEGALES</v>
      </c>
    </row>
    <row r="108" spans="1:14" ht="15" customHeight="1" x14ac:dyDescent="0.25">
      <c r="A108" s="1">
        <f>+Tabla15[[#This Row],[1]]</f>
        <v>106</v>
      </c>
      <c r="B108" s="1" t="s">
        <v>939</v>
      </c>
      <c r="C108" s="1">
        <v>1</v>
      </c>
      <c r="D108" s="1">
        <f>+IF(Tabla15[[#This Row],[NOMBRE DE LA CAUSA 2018]]=0,0,1)</f>
        <v>1</v>
      </c>
      <c r="E108" s="1">
        <f>+E107+Tabla15[[#This Row],[NOMBRE DE LA CAUSA 2019]]</f>
        <v>106</v>
      </c>
      <c r="F108" s="1">
        <f>+Tabla15[[#This Row],[0]]*Tabla15[[#This Row],[NOMBRE DE LA CAUSA 2019]]</f>
        <v>106</v>
      </c>
      <c r="G108" s="1" t="s">
        <v>701</v>
      </c>
      <c r="J108" s="1" t="s">
        <v>702</v>
      </c>
      <c r="K108" s="1" t="s">
        <v>698</v>
      </c>
      <c r="L108" s="1" t="s">
        <v>940</v>
      </c>
      <c r="M108" s="4">
        <v>312</v>
      </c>
      <c r="N108" s="1" t="str">
        <f>+Tabla15[[#This Row],[NOMBRE DE LA CAUSA 2017]]</f>
        <v>ERROR JUDICIAL</v>
      </c>
    </row>
    <row r="109" spans="1:14" ht="15" customHeight="1" x14ac:dyDescent="0.25">
      <c r="A109" s="1">
        <f>+Tabla15[[#This Row],[1]]</f>
        <v>107</v>
      </c>
      <c r="B109" s="1" t="s">
        <v>941</v>
      </c>
      <c r="C109" s="1">
        <v>1</v>
      </c>
      <c r="D109" s="1">
        <f>+IF(Tabla15[[#This Row],[NOMBRE DE LA CAUSA 2018]]=0,0,1)</f>
        <v>1</v>
      </c>
      <c r="E109" s="1">
        <f>+E108+Tabla15[[#This Row],[NOMBRE DE LA CAUSA 2019]]</f>
        <v>107</v>
      </c>
      <c r="F109" s="1">
        <f>+Tabla15[[#This Row],[0]]*Tabla15[[#This Row],[NOMBRE DE LA CAUSA 2019]]</f>
        <v>107</v>
      </c>
      <c r="G109" s="5" t="s">
        <v>701</v>
      </c>
      <c r="J109" s="1" t="s">
        <v>702</v>
      </c>
      <c r="K109" s="1" t="s">
        <v>698</v>
      </c>
      <c r="L109" s="5" t="s">
        <v>942</v>
      </c>
      <c r="M109" s="4">
        <v>1971</v>
      </c>
      <c r="N109" s="1" t="str">
        <f>+Tabla15[[#This Row],[NOMBRE DE LA CAUSA 2017]]</f>
        <v>EXCESO EN EL COBRO DE INTERESES</v>
      </c>
    </row>
    <row r="110" spans="1:14" ht="15" customHeight="1" x14ac:dyDescent="0.25">
      <c r="A110" s="1">
        <f>+Tabla15[[#This Row],[1]]</f>
        <v>108</v>
      </c>
      <c r="B110" s="1" t="s">
        <v>943</v>
      </c>
      <c r="C110" s="1">
        <v>1</v>
      </c>
      <c r="D110" s="1">
        <f>+IF(Tabla15[[#This Row],[NOMBRE DE LA CAUSA 2018]]=0,0,1)</f>
        <v>1</v>
      </c>
      <c r="E110" s="1">
        <f>+E109+Tabla15[[#This Row],[NOMBRE DE LA CAUSA 2019]]</f>
        <v>108</v>
      </c>
      <c r="F110" s="1">
        <f>+Tabla15[[#This Row],[0]]*Tabla15[[#This Row],[NOMBRE DE LA CAUSA 2019]]</f>
        <v>108</v>
      </c>
      <c r="G110" s="1" t="s">
        <v>701</v>
      </c>
      <c r="J110" s="1" t="s">
        <v>702</v>
      </c>
      <c r="K110" s="1" t="s">
        <v>698</v>
      </c>
      <c r="L110" s="1" t="s">
        <v>944</v>
      </c>
      <c r="M110" s="4">
        <v>804</v>
      </c>
      <c r="N110" s="1" t="str">
        <f>+Tabla15[[#This Row],[NOMBRE DE LA CAUSA 2017]]</f>
        <v>EXISTENCIA O INEXISTENCIA DEL CONTRATO</v>
      </c>
    </row>
    <row r="111" spans="1:14" ht="15" customHeight="1" x14ac:dyDescent="0.25">
      <c r="A111" s="1">
        <f>+Tabla15[[#This Row],[1]]</f>
        <v>109</v>
      </c>
      <c r="B111" s="1" t="s">
        <v>945</v>
      </c>
      <c r="C111" s="1">
        <v>1</v>
      </c>
      <c r="D111" s="1">
        <f>+IF(Tabla15[[#This Row],[NOMBRE DE LA CAUSA 2018]]=0,0,1)</f>
        <v>1</v>
      </c>
      <c r="E111" s="1">
        <f>+E110+Tabla15[[#This Row],[NOMBRE DE LA CAUSA 2019]]</f>
        <v>109</v>
      </c>
      <c r="F111" s="1">
        <f>+Tabla15[[#This Row],[0]]*Tabla15[[#This Row],[NOMBRE DE LA CAUSA 2019]]</f>
        <v>109</v>
      </c>
      <c r="G111" s="1" t="s">
        <v>696</v>
      </c>
      <c r="K111" s="1" t="s">
        <v>698</v>
      </c>
      <c r="L111" s="5" t="s">
        <v>946</v>
      </c>
      <c r="M111" s="4">
        <v>2040</v>
      </c>
      <c r="N111" s="1" t="str">
        <f>+Tabla15[[#This Row],[NOMBRE DE LA CAUSA 2017]]</f>
        <v>EXTENSION DE LAS GARANTIAS CONTRACTUALES</v>
      </c>
    </row>
    <row r="112" spans="1:14" ht="15" customHeight="1" x14ac:dyDescent="0.25">
      <c r="A112" s="1">
        <f>+Tabla15[[#This Row],[1]]</f>
        <v>110</v>
      </c>
      <c r="B112" s="1" t="s">
        <v>947</v>
      </c>
      <c r="C112" s="1">
        <v>1</v>
      </c>
      <c r="D112" s="1">
        <f>+IF(Tabla15[[#This Row],[NOMBRE DE LA CAUSA 2018]]=0,0,1)</f>
        <v>1</v>
      </c>
      <c r="E112" s="1">
        <f>+E111+Tabla15[[#This Row],[NOMBRE DE LA CAUSA 2019]]</f>
        <v>110</v>
      </c>
      <c r="F112" s="1">
        <f>+Tabla15[[#This Row],[0]]*Tabla15[[#This Row],[NOMBRE DE LA CAUSA 2019]]</f>
        <v>110</v>
      </c>
      <c r="G112" s="1" t="s">
        <v>701</v>
      </c>
      <c r="J112" s="1" t="s">
        <v>702</v>
      </c>
      <c r="K112" s="1" t="s">
        <v>698</v>
      </c>
      <c r="L112" s="1" t="s">
        <v>948</v>
      </c>
      <c r="M112" s="4">
        <v>269</v>
      </c>
      <c r="N112" s="1" t="str">
        <f>+Tabla15[[#This Row],[NOMBRE DE LA CAUSA 2017]]</f>
        <v>EXTRACCION ILEGAL DE ORGANOS, TEJIDOS Y HUESOS</v>
      </c>
    </row>
    <row r="113" spans="1:14" ht="15" customHeight="1" x14ac:dyDescent="0.25">
      <c r="A113" s="1">
        <f>+Tabla15[[#This Row],[1]]</f>
        <v>111</v>
      </c>
      <c r="B113" s="1" t="s">
        <v>949</v>
      </c>
      <c r="C113" s="1">
        <v>1</v>
      </c>
      <c r="D113" s="1">
        <f>+IF(Tabla15[[#This Row],[NOMBRE DE LA CAUSA 2018]]=0,0,1)</f>
        <v>1</v>
      </c>
      <c r="E113" s="1">
        <f>+E112+Tabla15[[#This Row],[NOMBRE DE LA CAUSA 2019]]</f>
        <v>111</v>
      </c>
      <c r="F113" s="1">
        <f>+Tabla15[[#This Row],[0]]*Tabla15[[#This Row],[NOMBRE DE LA CAUSA 2019]]</f>
        <v>111</v>
      </c>
      <c r="G113" s="1" t="s">
        <v>701</v>
      </c>
      <c r="J113" s="1" t="s">
        <v>702</v>
      </c>
      <c r="K113" s="1" t="s">
        <v>698</v>
      </c>
      <c r="L113" s="1" t="s">
        <v>950</v>
      </c>
      <c r="M113" s="4">
        <v>263</v>
      </c>
      <c r="N113" s="1" t="str">
        <f>+Tabla15[[#This Row],[NOMBRE DE LA CAUSA 2017]]</f>
        <v>FACTURA EXPEDIDA SIN EL CUMPLIMIENTO DE LOS REQUISITOS LEGALES</v>
      </c>
    </row>
    <row r="114" spans="1:14" ht="15" customHeight="1" x14ac:dyDescent="0.25">
      <c r="A114" s="1">
        <f>+Tabla15[[#This Row],[1]]</f>
        <v>112</v>
      </c>
      <c r="B114" s="1" t="s">
        <v>951</v>
      </c>
      <c r="C114" s="1">
        <v>1</v>
      </c>
      <c r="D114" s="1">
        <f>+IF(Tabla15[[#This Row],[NOMBRE DE LA CAUSA 2018]]=0,0,1)</f>
        <v>1</v>
      </c>
      <c r="E114" s="1">
        <f>+E113+Tabla15[[#This Row],[NOMBRE DE LA CAUSA 2019]]</f>
        <v>112</v>
      </c>
      <c r="F114" s="1">
        <f>+Tabla15[[#This Row],[0]]*Tabla15[[#This Row],[NOMBRE DE LA CAUSA 2019]]</f>
        <v>112</v>
      </c>
      <c r="G114" s="1" t="s">
        <v>701</v>
      </c>
      <c r="J114" s="1" t="s">
        <v>702</v>
      </c>
      <c r="K114" s="1" t="s">
        <v>698</v>
      </c>
      <c r="L114" s="1" t="s">
        <v>952</v>
      </c>
      <c r="M114" s="4">
        <v>829</v>
      </c>
      <c r="N114" s="1" t="str">
        <f>+Tabla15[[#This Row],[NOMBRE DE LA CAUSA 2017]]</f>
        <v>FALTA DE MANTENIMIENTO DE BIEN INMUEBLE ARRENDADO</v>
      </c>
    </row>
    <row r="115" spans="1:14" ht="15" customHeight="1" x14ac:dyDescent="0.25">
      <c r="A115" s="1">
        <f>+Tabla15[[#This Row],[1]]</f>
        <v>113</v>
      </c>
      <c r="B115" s="1" t="s">
        <v>953</v>
      </c>
      <c r="C115" s="1">
        <v>1</v>
      </c>
      <c r="D115" s="1">
        <f>+IF(Tabla15[[#This Row],[NOMBRE DE LA CAUSA 2018]]=0,0,1)</f>
        <v>1</v>
      </c>
      <c r="E115" s="1">
        <f>+E114+Tabla15[[#This Row],[NOMBRE DE LA CAUSA 2019]]</f>
        <v>113</v>
      </c>
      <c r="F115" s="1">
        <f>+Tabla15[[#This Row],[0]]*Tabla15[[#This Row],[NOMBRE DE LA CAUSA 2019]]</f>
        <v>113</v>
      </c>
      <c r="G115" s="1" t="s">
        <v>701</v>
      </c>
      <c r="J115" s="1" t="s">
        <v>702</v>
      </c>
      <c r="K115" s="1" t="s">
        <v>698</v>
      </c>
      <c r="L115" s="1" t="s">
        <v>954</v>
      </c>
      <c r="M115" s="4">
        <v>458</v>
      </c>
      <c r="N115" s="1" t="str">
        <f>+Tabla15[[#This Row],[NOMBRE DE LA CAUSA 2017]]</f>
        <v>FALTA DE REPARACION INTEGRAL A VICTIMAS DEL CONFLICTO ARMADO INTERNO</v>
      </c>
    </row>
    <row r="116" spans="1:14" ht="15" customHeight="1" x14ac:dyDescent="0.25">
      <c r="A116" s="1">
        <f>+Tabla15[[#This Row],[1]]</f>
        <v>114</v>
      </c>
      <c r="B116" s="1" t="s">
        <v>955</v>
      </c>
      <c r="C116" s="1">
        <v>1</v>
      </c>
      <c r="D116" s="1">
        <f>+IF(Tabla15[[#This Row],[NOMBRE DE LA CAUSA 2018]]=0,0,1)</f>
        <v>1</v>
      </c>
      <c r="E116" s="1">
        <f>+E115+Tabla15[[#This Row],[NOMBRE DE LA CAUSA 2019]]</f>
        <v>114</v>
      </c>
      <c r="F116" s="1">
        <f>+Tabla15[[#This Row],[0]]*Tabla15[[#This Row],[NOMBRE DE LA CAUSA 2019]]</f>
        <v>114</v>
      </c>
      <c r="G116" s="1" t="s">
        <v>701</v>
      </c>
      <c r="J116" s="1" t="s">
        <v>702</v>
      </c>
      <c r="K116" s="1" t="s">
        <v>698</v>
      </c>
      <c r="L116" s="1" t="s">
        <v>956</v>
      </c>
      <c r="M116" s="4">
        <v>1974</v>
      </c>
      <c r="N116" s="1" t="str">
        <f>+Tabla15[[#This Row],[NOMBRE DE LA CAUSA 2017]]</f>
        <v>HACINAMIENTO CARCELARIO</v>
      </c>
    </row>
    <row r="117" spans="1:14" ht="15" customHeight="1" x14ac:dyDescent="0.25">
      <c r="A117" s="1">
        <f>+Tabla15[[#This Row],[1]]</f>
        <v>115</v>
      </c>
      <c r="B117" s="22" t="s">
        <v>957</v>
      </c>
      <c r="C117" s="1">
        <v>1</v>
      </c>
      <c r="D117" s="1">
        <f>+IF(Tabla15[[#This Row],[NOMBRE DE LA CAUSA 2018]]=0,0,1)</f>
        <v>1</v>
      </c>
      <c r="E117" s="1">
        <f>+E116+Tabla15[[#This Row],[NOMBRE DE LA CAUSA 2019]]</f>
        <v>115</v>
      </c>
      <c r="F117" s="1">
        <f>+Tabla15[[#This Row],[0]]*Tabla15[[#This Row],[NOMBRE DE LA CAUSA 2019]]</f>
        <v>115</v>
      </c>
      <c r="G117" s="1" t="s">
        <v>739</v>
      </c>
      <c r="H117" s="1" t="s">
        <v>958</v>
      </c>
      <c r="K117" s="1" t="s">
        <v>698</v>
      </c>
      <c r="L117" s="1" t="s">
        <v>959</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960</v>
      </c>
      <c r="C118" s="1">
        <v>1</v>
      </c>
      <c r="D118" s="1">
        <f>+IF(Tabla15[[#This Row],[NOMBRE DE LA CAUSA 2018]]=0,0,1)</f>
        <v>1</v>
      </c>
      <c r="E118" s="1">
        <f>+E117+Tabla15[[#This Row],[NOMBRE DE LA CAUSA 2019]]</f>
        <v>116</v>
      </c>
      <c r="F118" s="1">
        <f>+Tabla15[[#This Row],[0]]*Tabla15[[#This Row],[NOMBRE DE LA CAUSA 2019]]</f>
        <v>116</v>
      </c>
      <c r="G118" s="1" t="s">
        <v>739</v>
      </c>
      <c r="H118" s="1" t="s">
        <v>958</v>
      </c>
      <c r="K118" s="1" t="s">
        <v>698</v>
      </c>
      <c r="L118" s="1" t="s">
        <v>961</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962</v>
      </c>
      <c r="C119" s="1">
        <v>1</v>
      </c>
      <c r="D119" s="1">
        <f>+IF(Tabla15[[#This Row],[NOMBRE DE LA CAUSA 2018]]=0,0,1)</f>
        <v>1</v>
      </c>
      <c r="E119" s="1">
        <f>+E118+Tabla15[[#This Row],[NOMBRE DE LA CAUSA 2019]]</f>
        <v>117</v>
      </c>
      <c r="F119" s="1">
        <f>+Tabla15[[#This Row],[0]]*Tabla15[[#This Row],[NOMBRE DE LA CAUSA 2019]]</f>
        <v>117</v>
      </c>
      <c r="G119" s="5" t="s">
        <v>701</v>
      </c>
      <c r="I119" s="5" t="s">
        <v>499</v>
      </c>
      <c r="J119" s="1" t="s">
        <v>702</v>
      </c>
      <c r="K119" s="1" t="s">
        <v>698</v>
      </c>
      <c r="L119" s="5" t="s">
        <v>963</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964</v>
      </c>
      <c r="C120" s="1">
        <v>1</v>
      </c>
      <c r="D120" s="1">
        <f>+IF(Tabla15[[#This Row],[NOMBRE DE LA CAUSA 2018]]=0,0,1)</f>
        <v>1</v>
      </c>
      <c r="E120" s="1">
        <f>+E119+Tabla15[[#This Row],[NOMBRE DE LA CAUSA 2019]]</f>
        <v>118</v>
      </c>
      <c r="F120" s="1">
        <f>+Tabla15[[#This Row],[0]]*Tabla15[[#This Row],[NOMBRE DE LA CAUSA 2019]]</f>
        <v>118</v>
      </c>
      <c r="G120" s="5" t="s">
        <v>701</v>
      </c>
      <c r="I120" s="5" t="s">
        <v>499</v>
      </c>
      <c r="J120" s="1" t="s">
        <v>702</v>
      </c>
      <c r="K120" s="1" t="s">
        <v>698</v>
      </c>
      <c r="L120" s="5" t="s">
        <v>965</v>
      </c>
      <c r="M120" s="4">
        <v>1907</v>
      </c>
      <c r="N120" s="1" t="str">
        <f>+Tabla15[[#This Row],[NOMBRE DE LA CAUSA 2017]]</f>
        <v>ILEGALIDAD DEL ACTO ADMINISTRATIVO DE LIQUIDACION OFICIAL DE AFORO IMPUESTO CREE</v>
      </c>
    </row>
    <row r="121" spans="1:14" ht="15" customHeight="1" x14ac:dyDescent="0.25">
      <c r="A121" s="1">
        <f>+Tabla15[[#This Row],[1]]</f>
        <v>119</v>
      </c>
      <c r="B121" s="5" t="s">
        <v>966</v>
      </c>
      <c r="C121" s="1">
        <v>1</v>
      </c>
      <c r="D121" s="1">
        <f>+IF(Tabla15[[#This Row],[NOMBRE DE LA CAUSA 2018]]=0,0,1)</f>
        <v>1</v>
      </c>
      <c r="E121" s="1">
        <f>+E120+Tabla15[[#This Row],[NOMBRE DE LA CAUSA 2019]]</f>
        <v>119</v>
      </c>
      <c r="F121" s="1">
        <f>+Tabla15[[#This Row],[0]]*Tabla15[[#This Row],[NOMBRE DE LA CAUSA 2019]]</f>
        <v>119</v>
      </c>
      <c r="G121" s="5" t="s">
        <v>701</v>
      </c>
      <c r="I121" s="5" t="s">
        <v>499</v>
      </c>
      <c r="J121" s="1" t="s">
        <v>702</v>
      </c>
      <c r="K121" s="1" t="s">
        <v>698</v>
      </c>
      <c r="L121" s="5" t="s">
        <v>967</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968</v>
      </c>
      <c r="C122" s="1">
        <v>1</v>
      </c>
      <c r="D122" s="1">
        <f>+IF(Tabla15[[#This Row],[NOMBRE DE LA CAUSA 2018]]=0,0,1)</f>
        <v>1</v>
      </c>
      <c r="E122" s="1">
        <f>+E121+Tabla15[[#This Row],[NOMBRE DE LA CAUSA 2019]]</f>
        <v>120</v>
      </c>
      <c r="F122" s="1">
        <f>+Tabla15[[#This Row],[0]]*Tabla15[[#This Row],[NOMBRE DE LA CAUSA 2019]]</f>
        <v>120</v>
      </c>
      <c r="G122" s="5" t="s">
        <v>701</v>
      </c>
      <c r="I122" s="5" t="s">
        <v>499</v>
      </c>
      <c r="J122" s="1" t="s">
        <v>702</v>
      </c>
      <c r="K122" s="1" t="s">
        <v>698</v>
      </c>
      <c r="L122" s="5" t="s">
        <v>969</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970</v>
      </c>
      <c r="C123" s="1">
        <v>1</v>
      </c>
      <c r="D123" s="1">
        <f>+IF(Tabla15[[#This Row],[NOMBRE DE LA CAUSA 2018]]=0,0,1)</f>
        <v>1</v>
      </c>
      <c r="E123" s="1">
        <f>+E122+Tabla15[[#This Row],[NOMBRE DE LA CAUSA 2019]]</f>
        <v>121</v>
      </c>
      <c r="F123" s="1">
        <f>+Tabla15[[#This Row],[0]]*Tabla15[[#This Row],[NOMBRE DE LA CAUSA 2019]]</f>
        <v>121</v>
      </c>
      <c r="G123" s="5" t="s">
        <v>701</v>
      </c>
      <c r="I123" s="5" t="s">
        <v>499</v>
      </c>
      <c r="J123" s="1" t="s">
        <v>702</v>
      </c>
      <c r="K123" s="1" t="s">
        <v>698</v>
      </c>
      <c r="L123" s="5" t="s">
        <v>971</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972</v>
      </c>
      <c r="C124" s="1">
        <v>1</v>
      </c>
      <c r="D124" s="1">
        <f>+IF(Tabla15[[#This Row],[NOMBRE DE LA CAUSA 2018]]=0,0,1)</f>
        <v>1</v>
      </c>
      <c r="E124" s="1">
        <f>+E123+Tabla15[[#This Row],[NOMBRE DE LA CAUSA 2019]]</f>
        <v>122</v>
      </c>
      <c r="F124" s="1">
        <f>+Tabla15[[#This Row],[0]]*Tabla15[[#This Row],[NOMBRE DE LA CAUSA 2019]]</f>
        <v>122</v>
      </c>
      <c r="G124" s="5" t="s">
        <v>701</v>
      </c>
      <c r="I124" s="5" t="s">
        <v>499</v>
      </c>
      <c r="J124" s="1" t="s">
        <v>702</v>
      </c>
      <c r="K124" s="1" t="s">
        <v>698</v>
      </c>
      <c r="L124" s="5" t="s">
        <v>973</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974</v>
      </c>
      <c r="C125" s="1">
        <v>1</v>
      </c>
      <c r="D125" s="1">
        <f>+IF(Tabla15[[#This Row],[NOMBRE DE LA CAUSA 2018]]=0,0,1)</f>
        <v>1</v>
      </c>
      <c r="E125" s="1">
        <f>+E124+Tabla15[[#This Row],[NOMBRE DE LA CAUSA 2019]]</f>
        <v>123</v>
      </c>
      <c r="F125" s="1">
        <f>+Tabla15[[#This Row],[0]]*Tabla15[[#This Row],[NOMBRE DE LA CAUSA 2019]]</f>
        <v>123</v>
      </c>
      <c r="G125" s="5" t="s">
        <v>701</v>
      </c>
      <c r="I125" s="5" t="s">
        <v>499</v>
      </c>
      <c r="J125" s="1" t="s">
        <v>702</v>
      </c>
      <c r="K125" s="1" t="s">
        <v>698</v>
      </c>
      <c r="L125" s="5" t="s">
        <v>975</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976</v>
      </c>
      <c r="C126" s="1">
        <v>1</v>
      </c>
      <c r="D126" s="1">
        <f>+IF(Tabla15[[#This Row],[NOMBRE DE LA CAUSA 2018]]=0,0,1)</f>
        <v>1</v>
      </c>
      <c r="E126" s="1">
        <f>+E125+Tabla15[[#This Row],[NOMBRE DE LA CAUSA 2019]]</f>
        <v>124</v>
      </c>
      <c r="F126" s="1">
        <f>+Tabla15[[#This Row],[0]]*Tabla15[[#This Row],[NOMBRE DE LA CAUSA 2019]]</f>
        <v>124</v>
      </c>
      <c r="G126" s="5" t="s">
        <v>701</v>
      </c>
      <c r="I126" s="5" t="s">
        <v>499</v>
      </c>
      <c r="J126" s="1" t="s">
        <v>702</v>
      </c>
      <c r="K126" s="1" t="s">
        <v>698</v>
      </c>
      <c r="L126" s="5" t="s">
        <v>977</v>
      </c>
      <c r="M126" s="4">
        <v>1912</v>
      </c>
      <c r="N126" s="1" t="str">
        <f>+Tabla15[[#This Row],[NOMBRE DE LA CAUSA 2017]]</f>
        <v>ILEGALIDAD DEL ACTO ADMINISTRATIVO DE LIQUIDACION OFICIAL DE AFORO IMPUESTO GMF</v>
      </c>
    </row>
    <row r="127" spans="1:14" ht="15" customHeight="1" x14ac:dyDescent="0.25">
      <c r="A127" s="1">
        <f>+Tabla15[[#This Row],[1]]</f>
        <v>125</v>
      </c>
      <c r="B127" s="5" t="s">
        <v>978</v>
      </c>
      <c r="C127" s="1">
        <v>1</v>
      </c>
      <c r="D127" s="1">
        <f>+IF(Tabla15[[#This Row],[NOMBRE DE LA CAUSA 2018]]=0,0,1)</f>
        <v>1</v>
      </c>
      <c r="E127" s="1">
        <f>+E126+Tabla15[[#This Row],[NOMBRE DE LA CAUSA 2019]]</f>
        <v>125</v>
      </c>
      <c r="F127" s="1">
        <f>+Tabla15[[#This Row],[0]]*Tabla15[[#This Row],[NOMBRE DE LA CAUSA 2019]]</f>
        <v>125</v>
      </c>
      <c r="G127" s="5" t="s">
        <v>701</v>
      </c>
      <c r="H127" s="5"/>
      <c r="I127" s="5" t="s">
        <v>499</v>
      </c>
      <c r="J127" s="1" t="s">
        <v>702</v>
      </c>
      <c r="K127" s="1" t="s">
        <v>698</v>
      </c>
      <c r="L127" s="5" t="s">
        <v>979</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980</v>
      </c>
      <c r="C128" s="1">
        <v>1</v>
      </c>
      <c r="D128" s="1">
        <f>+IF(Tabla15[[#This Row],[NOMBRE DE LA CAUSA 2018]]=0,0,1)</f>
        <v>1</v>
      </c>
      <c r="E128" s="1">
        <f>+E127+Tabla15[[#This Row],[NOMBRE DE LA CAUSA 2019]]</f>
        <v>126</v>
      </c>
      <c r="F128" s="1">
        <f>+Tabla15[[#This Row],[0]]*Tabla15[[#This Row],[NOMBRE DE LA CAUSA 2019]]</f>
        <v>126</v>
      </c>
      <c r="G128" s="5" t="s">
        <v>701</v>
      </c>
      <c r="H128" s="5"/>
      <c r="I128" s="5" t="s">
        <v>499</v>
      </c>
      <c r="J128" s="1" t="s">
        <v>702</v>
      </c>
      <c r="K128" s="1" t="s">
        <v>698</v>
      </c>
      <c r="L128" s="5" t="s">
        <v>981</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982</v>
      </c>
      <c r="C129" s="1">
        <v>1</v>
      </c>
      <c r="D129" s="1">
        <f>+IF(Tabla15[[#This Row],[NOMBRE DE LA CAUSA 2018]]=0,0,1)</f>
        <v>1</v>
      </c>
      <c r="E129" s="1">
        <f>+E128+Tabla15[[#This Row],[NOMBRE DE LA CAUSA 2019]]</f>
        <v>127</v>
      </c>
      <c r="F129" s="1">
        <f>+Tabla15[[#This Row],[0]]*Tabla15[[#This Row],[NOMBRE DE LA CAUSA 2019]]</f>
        <v>127</v>
      </c>
      <c r="G129" s="5" t="s">
        <v>701</v>
      </c>
      <c r="I129" s="5" t="s">
        <v>499</v>
      </c>
      <c r="J129" s="1" t="s">
        <v>702</v>
      </c>
      <c r="K129" s="1" t="s">
        <v>698</v>
      </c>
      <c r="L129" s="5" t="s">
        <v>983</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984</v>
      </c>
      <c r="C130" s="1">
        <v>1</v>
      </c>
      <c r="D130" s="1">
        <f>+IF(Tabla15[[#This Row],[NOMBRE DE LA CAUSA 2018]]=0,0,1)</f>
        <v>1</v>
      </c>
      <c r="E130" s="1">
        <f>+E129+Tabla15[[#This Row],[NOMBRE DE LA CAUSA 2019]]</f>
        <v>128</v>
      </c>
      <c r="F130" s="1">
        <f>+Tabla15[[#This Row],[0]]*Tabla15[[#This Row],[NOMBRE DE LA CAUSA 2019]]</f>
        <v>128</v>
      </c>
      <c r="G130" s="5" t="s">
        <v>701</v>
      </c>
      <c r="H130" s="5"/>
      <c r="I130" s="5" t="s">
        <v>499</v>
      </c>
      <c r="J130" s="1" t="s">
        <v>702</v>
      </c>
      <c r="K130" s="1" t="s">
        <v>698</v>
      </c>
      <c r="L130" s="5" t="s">
        <v>985</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986</v>
      </c>
      <c r="C131" s="1">
        <v>1</v>
      </c>
      <c r="D131" s="1">
        <f>+IF(Tabla15[[#This Row],[NOMBRE DE LA CAUSA 2018]]=0,0,1)</f>
        <v>1</v>
      </c>
      <c r="E131" s="1">
        <f>+E130+Tabla15[[#This Row],[NOMBRE DE LA CAUSA 2019]]</f>
        <v>129</v>
      </c>
      <c r="F131" s="1">
        <f>+Tabla15[[#This Row],[0]]*Tabla15[[#This Row],[NOMBRE DE LA CAUSA 2019]]</f>
        <v>129</v>
      </c>
      <c r="G131" s="5" t="s">
        <v>701</v>
      </c>
      <c r="H131" s="5"/>
      <c r="I131" s="5" t="s">
        <v>499</v>
      </c>
      <c r="J131" s="1" t="s">
        <v>702</v>
      </c>
      <c r="K131" s="1" t="s">
        <v>698</v>
      </c>
      <c r="L131" s="5" t="s">
        <v>987</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988</v>
      </c>
      <c r="C132" s="1">
        <v>1</v>
      </c>
      <c r="D132" s="1">
        <f>+IF(Tabla15[[#This Row],[NOMBRE DE LA CAUSA 2018]]=0,0,1)</f>
        <v>1</v>
      </c>
      <c r="E132" s="1">
        <f>+E131+Tabla15[[#This Row],[NOMBRE DE LA CAUSA 2019]]</f>
        <v>130</v>
      </c>
      <c r="F132" s="1">
        <f>+Tabla15[[#This Row],[0]]*Tabla15[[#This Row],[NOMBRE DE LA CAUSA 2019]]</f>
        <v>130</v>
      </c>
      <c r="G132" s="5" t="s">
        <v>701</v>
      </c>
      <c r="H132" s="5"/>
      <c r="I132" s="5" t="s">
        <v>499</v>
      </c>
      <c r="J132" s="1" t="s">
        <v>702</v>
      </c>
      <c r="K132" s="1" t="s">
        <v>698</v>
      </c>
      <c r="L132" s="5" t="s">
        <v>989</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990</v>
      </c>
      <c r="C133" s="1">
        <v>1</v>
      </c>
      <c r="D133" s="1">
        <f>+IF(Tabla15[[#This Row],[NOMBRE DE LA CAUSA 2018]]=0,0,1)</f>
        <v>1</v>
      </c>
      <c r="E133" s="1">
        <f>+E132+Tabla15[[#This Row],[NOMBRE DE LA CAUSA 2019]]</f>
        <v>131</v>
      </c>
      <c r="F133" s="1">
        <f>+Tabla15[[#This Row],[0]]*Tabla15[[#This Row],[NOMBRE DE LA CAUSA 2019]]</f>
        <v>131</v>
      </c>
      <c r="G133" s="5" t="s">
        <v>701</v>
      </c>
      <c r="I133" s="5" t="s">
        <v>499</v>
      </c>
      <c r="J133" s="1" t="s">
        <v>702</v>
      </c>
      <c r="K133" s="1" t="s">
        <v>698</v>
      </c>
      <c r="L133" s="5" t="s">
        <v>991</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992</v>
      </c>
      <c r="C134" s="1">
        <v>1</v>
      </c>
      <c r="D134" s="1">
        <f>+IF(Tabla15[[#This Row],[NOMBRE DE LA CAUSA 2018]]=0,0,1)</f>
        <v>1</v>
      </c>
      <c r="E134" s="1">
        <f>+E133+Tabla15[[#This Row],[NOMBRE DE LA CAUSA 2019]]</f>
        <v>132</v>
      </c>
      <c r="F134" s="1">
        <f>+Tabla15[[#This Row],[0]]*Tabla15[[#This Row],[NOMBRE DE LA CAUSA 2019]]</f>
        <v>132</v>
      </c>
      <c r="G134" s="5" t="s">
        <v>701</v>
      </c>
      <c r="I134" s="5" t="s">
        <v>499</v>
      </c>
      <c r="J134" s="1" t="s">
        <v>702</v>
      </c>
      <c r="K134" s="1" t="s">
        <v>698</v>
      </c>
      <c r="L134" s="5" t="s">
        <v>993</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994</v>
      </c>
      <c r="C135" s="1">
        <v>1</v>
      </c>
      <c r="D135" s="1">
        <f>+IF(Tabla15[[#This Row],[NOMBRE DE LA CAUSA 2018]]=0,0,1)</f>
        <v>1</v>
      </c>
      <c r="E135" s="1">
        <f>+E134+Tabla15[[#This Row],[NOMBRE DE LA CAUSA 2019]]</f>
        <v>133</v>
      </c>
      <c r="F135" s="1">
        <f>+Tabla15[[#This Row],[0]]*Tabla15[[#This Row],[NOMBRE DE LA CAUSA 2019]]</f>
        <v>133</v>
      </c>
      <c r="G135" s="5" t="s">
        <v>701</v>
      </c>
      <c r="I135" s="5" t="s">
        <v>499</v>
      </c>
      <c r="J135" s="1" t="s">
        <v>702</v>
      </c>
      <c r="K135" s="1" t="s">
        <v>698</v>
      </c>
      <c r="L135" s="5" t="s">
        <v>995</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996</v>
      </c>
      <c r="C136" s="1">
        <v>1</v>
      </c>
      <c r="D136" s="1">
        <f>+IF(Tabla15[[#This Row],[NOMBRE DE LA CAUSA 2018]]=0,0,1)</f>
        <v>1</v>
      </c>
      <c r="E136" s="1">
        <f>+E135+Tabla15[[#This Row],[NOMBRE DE LA CAUSA 2019]]</f>
        <v>134</v>
      </c>
      <c r="F136" s="1">
        <f>+Tabla15[[#This Row],[0]]*Tabla15[[#This Row],[NOMBRE DE LA CAUSA 2019]]</f>
        <v>134</v>
      </c>
      <c r="G136" s="5" t="s">
        <v>701</v>
      </c>
      <c r="I136" s="5" t="s">
        <v>499</v>
      </c>
      <c r="J136" s="1" t="s">
        <v>702</v>
      </c>
      <c r="K136" s="1" t="s">
        <v>698</v>
      </c>
      <c r="L136" s="5" t="s">
        <v>997</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998</v>
      </c>
      <c r="C137" s="1">
        <v>1</v>
      </c>
      <c r="D137" s="1">
        <f>+IF(Tabla15[[#This Row],[NOMBRE DE LA CAUSA 2018]]=0,0,1)</f>
        <v>1</v>
      </c>
      <c r="E137" s="1">
        <f>+E136+Tabla15[[#This Row],[NOMBRE DE LA CAUSA 2019]]</f>
        <v>135</v>
      </c>
      <c r="F137" s="1">
        <f>+Tabla15[[#This Row],[0]]*Tabla15[[#This Row],[NOMBRE DE LA CAUSA 2019]]</f>
        <v>135</v>
      </c>
      <c r="G137" s="5" t="s">
        <v>701</v>
      </c>
      <c r="I137" s="5" t="s">
        <v>499</v>
      </c>
      <c r="J137" s="1" t="s">
        <v>702</v>
      </c>
      <c r="K137" s="1" t="s">
        <v>698</v>
      </c>
      <c r="L137" s="5" t="s">
        <v>999</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1000</v>
      </c>
      <c r="C138" s="1">
        <v>1</v>
      </c>
      <c r="D138" s="1">
        <f>+IF(Tabla15[[#This Row],[NOMBRE DE LA CAUSA 2018]]=0,0,1)</f>
        <v>1</v>
      </c>
      <c r="E138" s="1">
        <f>+E137+Tabla15[[#This Row],[NOMBRE DE LA CAUSA 2019]]</f>
        <v>136</v>
      </c>
      <c r="F138" s="1">
        <f>+Tabla15[[#This Row],[0]]*Tabla15[[#This Row],[NOMBRE DE LA CAUSA 2019]]</f>
        <v>136</v>
      </c>
      <c r="G138" s="5" t="s">
        <v>701</v>
      </c>
      <c r="I138" s="5" t="s">
        <v>499</v>
      </c>
      <c r="J138" s="1" t="s">
        <v>702</v>
      </c>
      <c r="K138" s="1" t="s">
        <v>698</v>
      </c>
      <c r="L138" s="5" t="s">
        <v>1001</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1002</v>
      </c>
      <c r="C139" s="1">
        <v>1</v>
      </c>
      <c r="D139" s="1">
        <f>+IF(Tabla15[[#This Row],[NOMBRE DE LA CAUSA 2018]]=0,0,1)</f>
        <v>1</v>
      </c>
      <c r="E139" s="1">
        <f>+E138+Tabla15[[#This Row],[NOMBRE DE LA CAUSA 2019]]</f>
        <v>137</v>
      </c>
      <c r="F139" s="1">
        <f>+Tabla15[[#This Row],[0]]*Tabla15[[#This Row],[NOMBRE DE LA CAUSA 2019]]</f>
        <v>137</v>
      </c>
      <c r="G139" s="5" t="s">
        <v>701</v>
      </c>
      <c r="I139" s="5" t="s">
        <v>499</v>
      </c>
      <c r="J139" s="1" t="s">
        <v>702</v>
      </c>
      <c r="K139" s="1" t="s">
        <v>698</v>
      </c>
      <c r="L139" s="5" t="s">
        <v>1003</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1004</v>
      </c>
      <c r="C140" s="1">
        <v>1</v>
      </c>
      <c r="D140" s="1">
        <f>+IF(Tabla15[[#This Row],[NOMBRE DE LA CAUSA 2018]]=0,0,1)</f>
        <v>1</v>
      </c>
      <c r="E140" s="1">
        <f>+E139+Tabla15[[#This Row],[NOMBRE DE LA CAUSA 2019]]</f>
        <v>138</v>
      </c>
      <c r="F140" s="1">
        <f>+Tabla15[[#This Row],[0]]*Tabla15[[#This Row],[NOMBRE DE LA CAUSA 2019]]</f>
        <v>138</v>
      </c>
      <c r="G140" s="5" t="s">
        <v>701</v>
      </c>
      <c r="I140" s="5" t="s">
        <v>499</v>
      </c>
      <c r="J140" s="1" t="s">
        <v>702</v>
      </c>
      <c r="K140" s="1" t="s">
        <v>698</v>
      </c>
      <c r="L140" s="5" t="s">
        <v>1005</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1006</v>
      </c>
      <c r="C141" s="1">
        <v>1</v>
      </c>
      <c r="D141" s="1">
        <f>+IF(Tabla15[[#This Row],[NOMBRE DE LA CAUSA 2018]]=0,0,1)</f>
        <v>1</v>
      </c>
      <c r="E141" s="1">
        <f>+E140+Tabla15[[#This Row],[NOMBRE DE LA CAUSA 2019]]</f>
        <v>139</v>
      </c>
      <c r="F141" s="1">
        <f>+Tabla15[[#This Row],[0]]*Tabla15[[#This Row],[NOMBRE DE LA CAUSA 2019]]</f>
        <v>139</v>
      </c>
      <c r="G141" s="5" t="s">
        <v>701</v>
      </c>
      <c r="I141" s="5" t="s">
        <v>499</v>
      </c>
      <c r="J141" s="1" t="s">
        <v>702</v>
      </c>
      <c r="K141" s="1" t="s">
        <v>698</v>
      </c>
      <c r="L141" s="5" t="s">
        <v>1007</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1008</v>
      </c>
      <c r="C142" s="1">
        <v>1</v>
      </c>
      <c r="D142" s="1">
        <f>+IF(Tabla15[[#This Row],[NOMBRE DE LA CAUSA 2018]]=0,0,1)</f>
        <v>1</v>
      </c>
      <c r="E142" s="1">
        <f>+E141+Tabla15[[#This Row],[NOMBRE DE LA CAUSA 2019]]</f>
        <v>140</v>
      </c>
      <c r="F142" s="1">
        <f>+Tabla15[[#This Row],[0]]*Tabla15[[#This Row],[NOMBRE DE LA CAUSA 2019]]</f>
        <v>140</v>
      </c>
      <c r="G142" s="5" t="s">
        <v>701</v>
      </c>
      <c r="I142" s="5" t="s">
        <v>499</v>
      </c>
      <c r="J142" s="1" t="s">
        <v>702</v>
      </c>
      <c r="K142" s="1" t="s">
        <v>698</v>
      </c>
      <c r="L142" s="5" t="s">
        <v>1009</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1010</v>
      </c>
      <c r="C143" s="1">
        <v>1</v>
      </c>
      <c r="D143" s="1">
        <f>+IF(Tabla15[[#This Row],[NOMBRE DE LA CAUSA 2018]]=0,0,1)</f>
        <v>1</v>
      </c>
      <c r="E143" s="1">
        <f>+E142+Tabla15[[#This Row],[NOMBRE DE LA CAUSA 2019]]</f>
        <v>141</v>
      </c>
      <c r="F143" s="1">
        <f>+Tabla15[[#This Row],[0]]*Tabla15[[#This Row],[NOMBRE DE LA CAUSA 2019]]</f>
        <v>141</v>
      </c>
      <c r="G143" s="1" t="s">
        <v>701</v>
      </c>
      <c r="J143" s="1" t="s">
        <v>702</v>
      </c>
      <c r="K143" s="1" t="s">
        <v>698</v>
      </c>
      <c r="L143" s="1" t="s">
        <v>1011</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1012</v>
      </c>
      <c r="C144" s="1">
        <v>1</v>
      </c>
      <c r="D144" s="1">
        <f>+IF(Tabla15[[#This Row],[NOMBRE DE LA CAUSA 2018]]=0,0,1)</f>
        <v>1</v>
      </c>
      <c r="E144" s="1">
        <f>+E143+Tabla15[[#This Row],[NOMBRE DE LA CAUSA 2019]]</f>
        <v>142</v>
      </c>
      <c r="F144" s="1">
        <f>+Tabla15[[#This Row],[0]]*Tabla15[[#This Row],[NOMBRE DE LA CAUSA 2019]]</f>
        <v>142</v>
      </c>
      <c r="G144" s="1" t="s">
        <v>701</v>
      </c>
      <c r="J144" s="1" t="s">
        <v>702</v>
      </c>
      <c r="K144" s="1" t="s">
        <v>698</v>
      </c>
      <c r="L144" s="1" t="s">
        <v>1013</v>
      </c>
      <c r="M144" s="4">
        <v>52</v>
      </c>
      <c r="N144" s="1" t="str">
        <f>+Tabla15[[#This Row],[NOMBRE DE LA CAUSA 2017]]</f>
        <v>ILEGALIDAD DEL ACTO ADMINISTRATIVO QUE ADJUDICA UN BIEN INMUEBLE</v>
      </c>
    </row>
    <row r="145" spans="1:14" ht="15" customHeight="1" x14ac:dyDescent="0.25">
      <c r="A145" s="1">
        <f>+Tabla15[[#This Row],[1]]</f>
        <v>143</v>
      </c>
      <c r="B145" s="1" t="s">
        <v>1014</v>
      </c>
      <c r="C145" s="1">
        <v>1</v>
      </c>
      <c r="D145" s="1">
        <f>+IF(Tabla15[[#This Row],[NOMBRE DE LA CAUSA 2018]]=0,0,1)</f>
        <v>1</v>
      </c>
      <c r="E145" s="1">
        <f>+E144+Tabla15[[#This Row],[NOMBRE DE LA CAUSA 2019]]</f>
        <v>143</v>
      </c>
      <c r="F145" s="1">
        <f>+Tabla15[[#This Row],[0]]*Tabla15[[#This Row],[NOMBRE DE LA CAUSA 2019]]</f>
        <v>143</v>
      </c>
      <c r="G145" s="1" t="s">
        <v>701</v>
      </c>
      <c r="J145" s="1" t="s">
        <v>702</v>
      </c>
      <c r="K145" s="1" t="s">
        <v>698</v>
      </c>
      <c r="L145" s="1" t="s">
        <v>1015</v>
      </c>
      <c r="M145" s="4">
        <v>403</v>
      </c>
      <c r="N145" s="1" t="str">
        <f>+Tabla15[[#This Row],[NOMBRE DE LA CAUSA 2017]]</f>
        <v>ILEGALIDAD DEL ACTO ADMINISTRATIVO QUE ADJUDICA UN CONTRATO</v>
      </c>
    </row>
    <row r="146" spans="1:14" ht="15" customHeight="1" x14ac:dyDescent="0.25">
      <c r="A146" s="1">
        <f>+Tabla15[[#This Row],[1]]</f>
        <v>144</v>
      </c>
      <c r="B146" s="5" t="s">
        <v>1016</v>
      </c>
      <c r="C146" s="1">
        <v>1</v>
      </c>
      <c r="D146" s="1">
        <f>+IF(Tabla15[[#This Row],[NOMBRE DE LA CAUSA 2018]]=0,0,1)</f>
        <v>1</v>
      </c>
      <c r="E146" s="1">
        <f>+E145+Tabla15[[#This Row],[NOMBRE DE LA CAUSA 2019]]</f>
        <v>144</v>
      </c>
      <c r="F146" s="1">
        <f>+Tabla15[[#This Row],[0]]*Tabla15[[#This Row],[NOMBRE DE LA CAUSA 2019]]</f>
        <v>144</v>
      </c>
      <c r="G146" s="1" t="s">
        <v>696</v>
      </c>
      <c r="I146" s="5" t="s">
        <v>697</v>
      </c>
      <c r="K146" s="5" t="s">
        <v>698</v>
      </c>
      <c r="L146" s="5" t="s">
        <v>1017</v>
      </c>
      <c r="M146" s="4">
        <v>2312</v>
      </c>
      <c r="N146" s="1" t="str">
        <f>+Tabla15[[#This Row],[NOMBRE DE LA CAUSA 2017]]</f>
        <v>ILEGALIDAD DEL ACTO ADMINISTRATIVO QUE APRUEBA CALCULO ACTUARIAL</v>
      </c>
    </row>
    <row r="147" spans="1:14" ht="15" customHeight="1" x14ac:dyDescent="0.25">
      <c r="A147" s="1">
        <f>+Tabla15[[#This Row],[1]]</f>
        <v>145</v>
      </c>
      <c r="B147" s="5" t="s">
        <v>1018</v>
      </c>
      <c r="C147" s="1">
        <v>1</v>
      </c>
      <c r="D147" s="1">
        <f>+IF(Tabla15[[#This Row],[NOMBRE DE LA CAUSA 2018]]=0,0,1)</f>
        <v>1</v>
      </c>
      <c r="E147" s="1">
        <f>+E146+Tabla15[[#This Row],[NOMBRE DE LA CAUSA 2019]]</f>
        <v>145</v>
      </c>
      <c r="F147" s="1">
        <f>+Tabla15[[#This Row],[0]]*Tabla15[[#This Row],[NOMBRE DE LA CAUSA 2019]]</f>
        <v>145</v>
      </c>
      <c r="G147" s="5" t="s">
        <v>701</v>
      </c>
      <c r="J147" s="1" t="s">
        <v>702</v>
      </c>
      <c r="K147" s="1" t="s">
        <v>698</v>
      </c>
      <c r="L147" s="5" t="s">
        <v>1019</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1020</v>
      </c>
      <c r="C148" s="1">
        <v>1</v>
      </c>
      <c r="D148" s="1">
        <f>+IF(Tabla15[[#This Row],[NOMBRE DE LA CAUSA 2018]]=0,0,1)</f>
        <v>1</v>
      </c>
      <c r="E148" s="1">
        <f>+E147+Tabla15[[#This Row],[NOMBRE DE LA CAUSA 2019]]</f>
        <v>146</v>
      </c>
      <c r="F148" s="1">
        <f>+Tabla15[[#This Row],[0]]*Tabla15[[#This Row],[NOMBRE DE LA CAUSA 2019]]</f>
        <v>146</v>
      </c>
      <c r="G148" s="5" t="s">
        <v>701</v>
      </c>
      <c r="J148" s="1" t="s">
        <v>702</v>
      </c>
      <c r="K148" s="1" t="s">
        <v>698</v>
      </c>
      <c r="L148" s="5" t="s">
        <v>1021</v>
      </c>
      <c r="M148" s="4">
        <v>390</v>
      </c>
      <c r="N148" s="1" t="str">
        <f>+Tabla15[[#This Row],[NOMBRE DE LA CAUSA 2017]]</f>
        <v>ILEGALIDAD DEL ACTO ADMINISTRATIVO QUE AUTORIZA O NIEGA UN ASCENSO</v>
      </c>
    </row>
    <row r="149" spans="1:14" ht="15" customHeight="1" x14ac:dyDescent="0.25">
      <c r="A149" s="1">
        <f>+Tabla15[[#This Row],[1]]</f>
        <v>147</v>
      </c>
      <c r="B149" s="1" t="s">
        <v>1022</v>
      </c>
      <c r="C149" s="1">
        <v>1</v>
      </c>
      <c r="D149" s="1">
        <f>+IF(Tabla15[[#This Row],[NOMBRE DE LA CAUSA 2018]]=0,0,1)</f>
        <v>1</v>
      </c>
      <c r="E149" s="1">
        <f>+E148+Tabla15[[#This Row],[NOMBRE DE LA CAUSA 2019]]</f>
        <v>147</v>
      </c>
      <c r="F149" s="1">
        <f>+Tabla15[[#This Row],[0]]*Tabla15[[#This Row],[NOMBRE DE LA CAUSA 2019]]</f>
        <v>147</v>
      </c>
      <c r="G149" s="1" t="s">
        <v>701</v>
      </c>
      <c r="J149" s="1" t="s">
        <v>702</v>
      </c>
      <c r="K149" s="1" t="s">
        <v>698</v>
      </c>
      <c r="L149" s="1" t="s">
        <v>1023</v>
      </c>
      <c r="M149" s="4">
        <v>201</v>
      </c>
      <c r="N149" s="1" t="str">
        <f>+Tabla15[[#This Row],[NOMBRE DE LA CAUSA 2017]]</f>
        <v>ILEGALIDAD DEL ACTO ADMINISTRATIVO QUE CALIFICA LA PERDIDA DE CAPACIDAD LABORAL</v>
      </c>
    </row>
    <row r="150" spans="1:14" ht="15" customHeight="1" x14ac:dyDescent="0.25">
      <c r="A150" s="1">
        <f>+Tabla15[[#This Row],[1]]</f>
        <v>148</v>
      </c>
      <c r="B150" s="5" t="s">
        <v>1024</v>
      </c>
      <c r="C150" s="1">
        <v>1</v>
      </c>
      <c r="D150" s="1">
        <f>+IF(Tabla15[[#This Row],[NOMBRE DE LA CAUSA 2018]]=0,0,1)</f>
        <v>1</v>
      </c>
      <c r="E150" s="1">
        <f>+E149+Tabla15[[#This Row],[NOMBRE DE LA CAUSA 2019]]</f>
        <v>148</v>
      </c>
      <c r="F150" s="1">
        <f>+Tabla15[[#This Row],[0]]*Tabla15[[#This Row],[NOMBRE DE LA CAUSA 2019]]</f>
        <v>148</v>
      </c>
      <c r="G150" s="5" t="s">
        <v>701</v>
      </c>
      <c r="I150" s="5" t="s">
        <v>499</v>
      </c>
      <c r="J150" s="1" t="s">
        <v>702</v>
      </c>
      <c r="K150" s="1" t="s">
        <v>698</v>
      </c>
      <c r="L150" s="5" t="s">
        <v>1025</v>
      </c>
      <c r="M150" s="4">
        <v>1913</v>
      </c>
      <c r="N150" s="1" t="str">
        <f>+Tabla15[[#This Row],[NOMBRE DE LA CAUSA 2017]]</f>
        <v>ILEGALIDAD DEL ACTO ADMINISTRATIVO QUE CLAUSURA ESTABLECIMIENTO DE COMERCIO</v>
      </c>
    </row>
    <row r="151" spans="1:14" ht="15" customHeight="1" x14ac:dyDescent="0.25">
      <c r="A151" s="1">
        <f>+Tabla15[[#This Row],[1]]</f>
        <v>149</v>
      </c>
      <c r="B151" s="1" t="s">
        <v>1026</v>
      </c>
      <c r="C151" s="1">
        <v>1</v>
      </c>
      <c r="D151" s="1">
        <f>+IF(Tabla15[[#This Row],[NOMBRE DE LA CAUSA 2018]]=0,0,1)</f>
        <v>1</v>
      </c>
      <c r="E151" s="1">
        <f>+E150+Tabla15[[#This Row],[NOMBRE DE LA CAUSA 2019]]</f>
        <v>149</v>
      </c>
      <c r="F151" s="1">
        <f>+Tabla15[[#This Row],[0]]*Tabla15[[#This Row],[NOMBRE DE LA CAUSA 2019]]</f>
        <v>149</v>
      </c>
      <c r="G151" s="1" t="s">
        <v>701</v>
      </c>
      <c r="J151" s="1" t="s">
        <v>702</v>
      </c>
      <c r="K151" s="1" t="s">
        <v>698</v>
      </c>
      <c r="L151" s="1" t="s">
        <v>1027</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1028</v>
      </c>
      <c r="C152" s="1">
        <v>1</v>
      </c>
      <c r="D152" s="1">
        <f>+IF(Tabla15[[#This Row],[NOMBRE DE LA CAUSA 2018]]=0,0,1)</f>
        <v>1</v>
      </c>
      <c r="E152" s="1">
        <f>+E151+Tabla15[[#This Row],[NOMBRE DE LA CAUSA 2019]]</f>
        <v>150</v>
      </c>
      <c r="F152" s="1">
        <f>+Tabla15[[#This Row],[0]]*Tabla15[[#This Row],[NOMBRE DE LA CAUSA 2019]]</f>
        <v>150</v>
      </c>
      <c r="G152" s="1" t="s">
        <v>739</v>
      </c>
      <c r="H152" s="1" t="s">
        <v>1029</v>
      </c>
      <c r="K152" s="5" t="s">
        <v>698</v>
      </c>
      <c r="L152" s="5" t="s">
        <v>1030</v>
      </c>
      <c r="M152" s="4">
        <v>2297</v>
      </c>
      <c r="N152" s="1" t="str">
        <f>+Tabla15[[#This Row],[NOMBRE DE LA CAUSA 2017]]</f>
        <v>ILEGALIDAD DEL ACTO ADMINISTRATIVO QUE CREA UN IMPUESTO</v>
      </c>
    </row>
    <row r="153" spans="1:14" ht="15" customHeight="1" x14ac:dyDescent="0.25">
      <c r="A153" s="1">
        <f>+Tabla15[[#This Row],[1]]</f>
        <v>151</v>
      </c>
      <c r="B153" s="5" t="s">
        <v>1031</v>
      </c>
      <c r="C153" s="1">
        <v>1</v>
      </c>
      <c r="D153" s="1">
        <f>+IF(Tabla15[[#This Row],[NOMBRE DE LA CAUSA 2018]]=0,0,1)</f>
        <v>1</v>
      </c>
      <c r="E153" s="1">
        <f>+E152+Tabla15[[#This Row],[NOMBRE DE LA CAUSA 2019]]</f>
        <v>151</v>
      </c>
      <c r="F153" s="1">
        <f>+Tabla15[[#This Row],[0]]*Tabla15[[#This Row],[NOMBRE DE LA CAUSA 2019]]</f>
        <v>151</v>
      </c>
      <c r="G153" s="1" t="s">
        <v>739</v>
      </c>
      <c r="H153" s="1" t="s">
        <v>1029</v>
      </c>
      <c r="K153" s="5" t="s">
        <v>698</v>
      </c>
      <c r="L153" s="5" t="s">
        <v>1032</v>
      </c>
      <c r="M153" s="4">
        <v>2301</v>
      </c>
      <c r="N153" s="1" t="str">
        <f>+Tabla15[[#This Row],[NOMBRE DE LA CAUSA 2017]]</f>
        <v>ILEGALIDAD DEL ACTO ADMINISTRATIVO QUE CREA UNA CONTRIBUCION ESPECIAL</v>
      </c>
    </row>
    <row r="154" spans="1:14" ht="15" customHeight="1" x14ac:dyDescent="0.25">
      <c r="A154" s="1">
        <f>+Tabla15[[#This Row],[1]]</f>
        <v>152</v>
      </c>
      <c r="B154" s="5" t="s">
        <v>1033</v>
      </c>
      <c r="C154" s="1">
        <v>1</v>
      </c>
      <c r="D154" s="1">
        <f>+IF(Tabla15[[#This Row],[NOMBRE DE LA CAUSA 2018]]=0,0,1)</f>
        <v>1</v>
      </c>
      <c r="E154" s="1">
        <f>+E153+Tabla15[[#This Row],[NOMBRE DE LA CAUSA 2019]]</f>
        <v>152</v>
      </c>
      <c r="F154" s="1">
        <f>+Tabla15[[#This Row],[0]]*Tabla15[[#This Row],[NOMBRE DE LA CAUSA 2019]]</f>
        <v>152</v>
      </c>
      <c r="G154" s="1" t="s">
        <v>739</v>
      </c>
      <c r="H154" s="1" t="s">
        <v>1029</v>
      </c>
      <c r="K154" s="5" t="s">
        <v>698</v>
      </c>
      <c r="L154" s="5" t="s">
        <v>1034</v>
      </c>
      <c r="M154" s="4">
        <v>2299</v>
      </c>
      <c r="N154" s="1" t="str">
        <f>+Tabla15[[#This Row],[NOMBRE DE LA CAUSA 2017]]</f>
        <v>ILEGALIDAD DEL ACTO ADMINISTRATIVO QUE CREA UNA TASA</v>
      </c>
    </row>
    <row r="155" spans="1:14" ht="15" customHeight="1" x14ac:dyDescent="0.25">
      <c r="A155" s="1">
        <f>+Tabla15[[#This Row],[1]]</f>
        <v>153</v>
      </c>
      <c r="B155" s="5" t="s">
        <v>1035</v>
      </c>
      <c r="C155" s="1">
        <v>1</v>
      </c>
      <c r="D155" s="1">
        <f>+IF(Tabla15[[#This Row],[NOMBRE DE LA CAUSA 2018]]=0,0,1)</f>
        <v>1</v>
      </c>
      <c r="E155" s="1">
        <f>+E154+Tabla15[[#This Row],[NOMBRE DE LA CAUSA 2019]]</f>
        <v>153</v>
      </c>
      <c r="F155" s="1">
        <f>+Tabla15[[#This Row],[0]]*Tabla15[[#This Row],[NOMBRE DE LA CAUSA 2019]]</f>
        <v>153</v>
      </c>
      <c r="G155" s="1" t="s">
        <v>696</v>
      </c>
      <c r="I155" s="5" t="s">
        <v>499</v>
      </c>
      <c r="K155" s="5" t="s">
        <v>698</v>
      </c>
      <c r="L155" s="5" t="s">
        <v>1036</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1037</v>
      </c>
      <c r="C156" s="1">
        <v>1</v>
      </c>
      <c r="D156" s="1">
        <f>+IF(Tabla15[[#This Row],[NOMBRE DE LA CAUSA 2018]]=0,0,1)</f>
        <v>1</v>
      </c>
      <c r="E156" s="1">
        <f>+E155+Tabla15[[#This Row],[NOMBRE DE LA CAUSA 2019]]</f>
        <v>154</v>
      </c>
      <c r="F156" s="1">
        <f>+Tabla15[[#This Row],[0]]*Tabla15[[#This Row],[NOMBRE DE LA CAUSA 2019]]</f>
        <v>154</v>
      </c>
      <c r="G156" s="1" t="s">
        <v>696</v>
      </c>
      <c r="I156" s="5" t="s">
        <v>499</v>
      </c>
      <c r="K156" s="5" t="s">
        <v>698</v>
      </c>
      <c r="L156" s="5" t="s">
        <v>1038</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1039</v>
      </c>
      <c r="C157" s="1">
        <v>1</v>
      </c>
      <c r="D157" s="1">
        <f>+IF(Tabla15[[#This Row],[NOMBRE DE LA CAUSA 2018]]=0,0,1)</f>
        <v>1</v>
      </c>
      <c r="E157" s="1">
        <f>+E156+Tabla15[[#This Row],[NOMBRE DE LA CAUSA 2019]]</f>
        <v>155</v>
      </c>
      <c r="F157" s="1">
        <f>+Tabla15[[#This Row],[0]]*Tabla15[[#This Row],[NOMBRE DE LA CAUSA 2019]]</f>
        <v>155</v>
      </c>
      <c r="G157" s="1" t="s">
        <v>701</v>
      </c>
      <c r="J157" s="1" t="s">
        <v>702</v>
      </c>
      <c r="K157" s="1" t="s">
        <v>698</v>
      </c>
      <c r="L157" s="1" t="s">
        <v>1040</v>
      </c>
      <c r="M157" s="4">
        <v>171</v>
      </c>
      <c r="N157" s="1" t="str">
        <f>+Tabla15[[#This Row],[NOMBRE DE LA CAUSA 2017]]</f>
        <v>ILEGALIDAD DEL ACTO ADMINISTRATIVO QUE DECLARA DESIERTA LA LICITACION</v>
      </c>
    </row>
    <row r="158" spans="1:14" ht="15" customHeight="1" x14ac:dyDescent="0.25">
      <c r="A158" s="1">
        <f>+Tabla15[[#This Row],[1]]</f>
        <v>156</v>
      </c>
      <c r="B158" s="5" t="s">
        <v>1041</v>
      </c>
      <c r="C158" s="1">
        <v>1</v>
      </c>
      <c r="D158" s="1">
        <f>+IF(Tabla15[[#This Row],[NOMBRE DE LA CAUSA 2018]]=0,0,1)</f>
        <v>1</v>
      </c>
      <c r="E158" s="1">
        <f>+E157+Tabla15[[#This Row],[NOMBRE DE LA CAUSA 2019]]</f>
        <v>156</v>
      </c>
      <c r="F158" s="1">
        <f>+Tabla15[[#This Row],[0]]*Tabla15[[#This Row],[NOMBRE DE LA CAUSA 2019]]</f>
        <v>156</v>
      </c>
      <c r="G158" s="1" t="s">
        <v>696</v>
      </c>
      <c r="I158" s="5" t="s">
        <v>499</v>
      </c>
      <c r="K158" s="5" t="s">
        <v>698</v>
      </c>
      <c r="L158" s="5" t="s">
        <v>1042</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1043</v>
      </c>
      <c r="C159" s="1">
        <v>1</v>
      </c>
      <c r="D159" s="1">
        <f>+IF(Tabla15[[#This Row],[NOMBRE DE LA CAUSA 2018]]=0,0,1)</f>
        <v>1</v>
      </c>
      <c r="E159" s="1">
        <f>+E158+Tabla15[[#This Row],[NOMBRE DE LA CAUSA 2019]]</f>
        <v>157</v>
      </c>
      <c r="F159" s="1">
        <f>+Tabla15[[#This Row],[0]]*Tabla15[[#This Row],[NOMBRE DE LA CAUSA 2019]]</f>
        <v>157</v>
      </c>
      <c r="G159" s="1" t="s">
        <v>696</v>
      </c>
      <c r="K159" s="1" t="s">
        <v>698</v>
      </c>
      <c r="L159" s="1" t="s">
        <v>1044</v>
      </c>
      <c r="M159" s="4">
        <v>2026</v>
      </c>
      <c r="N159" s="1" t="str">
        <f>+Tabla15[[#This Row],[NOMBRE DE LA CAUSA 2017]]</f>
        <v>ILEGALIDAD DEL ACTO ADMINISTRATIVO QUE DECLARA EL INCUMPLIMIENTO DEL CONTRATO</v>
      </c>
    </row>
    <row r="160" spans="1:14" ht="15" customHeight="1" x14ac:dyDescent="0.25">
      <c r="A160" s="1">
        <f>+Tabla15[[#This Row],[1]]</f>
        <v>158</v>
      </c>
      <c r="B160" s="5" t="s">
        <v>1045</v>
      </c>
      <c r="C160" s="1">
        <v>1</v>
      </c>
      <c r="D160" s="1">
        <f>+IF(Tabla15[[#This Row],[NOMBRE DE LA CAUSA 2018]]=0,0,1)</f>
        <v>1</v>
      </c>
      <c r="E160" s="1">
        <f>+E159+Tabla15[[#This Row],[NOMBRE DE LA CAUSA 2019]]</f>
        <v>158</v>
      </c>
      <c r="F160" s="1">
        <f>+Tabla15[[#This Row],[0]]*Tabla15[[#This Row],[NOMBRE DE LA CAUSA 2019]]</f>
        <v>158</v>
      </c>
      <c r="G160" s="5" t="s">
        <v>701</v>
      </c>
      <c r="J160" s="1" t="s">
        <v>702</v>
      </c>
      <c r="K160" s="1" t="s">
        <v>698</v>
      </c>
      <c r="L160" s="5" t="s">
        <v>1046</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1047</v>
      </c>
      <c r="C161" s="1">
        <v>1</v>
      </c>
      <c r="D161" s="1">
        <f>+IF(Tabla15[[#This Row],[NOMBRE DE LA CAUSA 2018]]=0,0,1)</f>
        <v>1</v>
      </c>
      <c r="E161" s="1">
        <f>+E160+Tabla15[[#This Row],[NOMBRE DE LA CAUSA 2019]]</f>
        <v>159</v>
      </c>
      <c r="F161" s="1">
        <f>+Tabla15[[#This Row],[0]]*Tabla15[[#This Row],[NOMBRE DE LA CAUSA 2019]]</f>
        <v>159</v>
      </c>
      <c r="G161" s="1" t="s">
        <v>701</v>
      </c>
      <c r="J161" s="1" t="s">
        <v>702</v>
      </c>
      <c r="K161" s="1" t="s">
        <v>698</v>
      </c>
      <c r="L161" s="1" t="s">
        <v>1048</v>
      </c>
      <c r="M161" s="4">
        <v>408</v>
      </c>
      <c r="N161" s="1" t="str">
        <f>+Tabla15[[#This Row],[NOMBRE DE LA CAUSA 2017]]</f>
        <v>ILEGALIDAD DEL ACTO ADMINISTRATIVO QUE DECLARA LA CADUCIDAD CONTRACTUAL</v>
      </c>
    </row>
    <row r="162" spans="1:14" ht="15" customHeight="1" x14ac:dyDescent="0.25">
      <c r="A162" s="1">
        <f>+Tabla15[[#This Row],[1]]</f>
        <v>160</v>
      </c>
      <c r="B162" s="1" t="s">
        <v>1049</v>
      </c>
      <c r="C162" s="1">
        <v>1</v>
      </c>
      <c r="D162" s="1">
        <f>+IF(Tabla15[[#This Row],[NOMBRE DE LA CAUSA 2018]]=0,0,1)</f>
        <v>1</v>
      </c>
      <c r="E162" s="1">
        <f>+E161+Tabla15[[#This Row],[NOMBRE DE LA CAUSA 2019]]</f>
        <v>160</v>
      </c>
      <c r="F162" s="1">
        <f>+Tabla15[[#This Row],[0]]*Tabla15[[#This Row],[NOMBRE DE LA CAUSA 2019]]</f>
        <v>160</v>
      </c>
      <c r="G162" s="1" t="s">
        <v>701</v>
      </c>
      <c r="J162" s="1" t="s">
        <v>702</v>
      </c>
      <c r="K162" s="1" t="s">
        <v>698</v>
      </c>
      <c r="L162" s="1" t="s">
        <v>1050</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1051</v>
      </c>
      <c r="C163" s="1">
        <v>1</v>
      </c>
      <c r="D163" s="1">
        <f>+IF(Tabla15[[#This Row],[NOMBRE DE LA CAUSA 2018]]=0,0,1)</f>
        <v>1</v>
      </c>
      <c r="E163" s="1">
        <f>+E162+Tabla15[[#This Row],[NOMBRE DE LA CAUSA 2019]]</f>
        <v>161</v>
      </c>
      <c r="F163" s="1">
        <f>+Tabla15[[#This Row],[0]]*Tabla15[[#This Row],[NOMBRE DE LA CAUSA 2019]]</f>
        <v>161</v>
      </c>
      <c r="G163" s="1" t="s">
        <v>701</v>
      </c>
      <c r="J163" s="1" t="s">
        <v>702</v>
      </c>
      <c r="K163" s="1" t="s">
        <v>698</v>
      </c>
      <c r="L163" s="1" t="s">
        <v>1052</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1053</v>
      </c>
      <c r="C164" s="1">
        <v>1</v>
      </c>
      <c r="D164" s="1">
        <f>+IF(Tabla15[[#This Row],[NOMBRE DE LA CAUSA 2018]]=0,0,1)</f>
        <v>1</v>
      </c>
      <c r="E164" s="1">
        <f>+E163+Tabla15[[#This Row],[NOMBRE DE LA CAUSA 2019]]</f>
        <v>162</v>
      </c>
      <c r="F164" s="1">
        <f>+Tabla15[[#This Row],[0]]*Tabla15[[#This Row],[NOMBRE DE LA CAUSA 2019]]</f>
        <v>162</v>
      </c>
      <c r="G164" s="1" t="s">
        <v>701</v>
      </c>
      <c r="J164" s="1" t="s">
        <v>702</v>
      </c>
      <c r="K164" s="1" t="s">
        <v>698</v>
      </c>
      <c r="L164" s="1" t="s">
        <v>1054</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1055</v>
      </c>
      <c r="C165" s="1">
        <v>1</v>
      </c>
      <c r="D165" s="1">
        <f>+IF(Tabla15[[#This Row],[NOMBRE DE LA CAUSA 2018]]=0,0,1)</f>
        <v>1</v>
      </c>
      <c r="E165" s="1">
        <f>+E164+Tabla15[[#This Row],[NOMBRE DE LA CAUSA 2019]]</f>
        <v>163</v>
      </c>
      <c r="F165" s="1">
        <f>+Tabla15[[#This Row],[0]]*Tabla15[[#This Row],[NOMBRE DE LA CAUSA 2019]]</f>
        <v>163</v>
      </c>
      <c r="G165" s="1" t="s">
        <v>701</v>
      </c>
      <c r="J165" s="1" t="s">
        <v>702</v>
      </c>
      <c r="K165" s="1" t="s">
        <v>698</v>
      </c>
      <c r="L165" s="1" t="s">
        <v>1056</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1057</v>
      </c>
      <c r="C166" s="1">
        <v>1</v>
      </c>
      <c r="D166" s="1">
        <f>+IF(Tabla15[[#This Row],[NOMBRE DE LA CAUSA 2018]]=0,0,1)</f>
        <v>1</v>
      </c>
      <c r="E166" s="1">
        <f>+E165+Tabla15[[#This Row],[NOMBRE DE LA CAUSA 2019]]</f>
        <v>164</v>
      </c>
      <c r="F166" s="1">
        <f>+Tabla15[[#This Row],[0]]*Tabla15[[#This Row],[NOMBRE DE LA CAUSA 2019]]</f>
        <v>164</v>
      </c>
      <c r="G166" s="1" t="s">
        <v>696</v>
      </c>
      <c r="I166" s="5" t="s">
        <v>499</v>
      </c>
      <c r="K166" s="5" t="s">
        <v>698</v>
      </c>
      <c r="L166" s="5" t="s">
        <v>1058</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1059</v>
      </c>
      <c r="C167" s="1">
        <v>1</v>
      </c>
      <c r="D167" s="1">
        <f>+IF(Tabla15[[#This Row],[NOMBRE DE LA CAUSA 2018]]=0,0,1)</f>
        <v>1</v>
      </c>
      <c r="E167" s="1">
        <f>+E166+Tabla15[[#This Row],[NOMBRE DE LA CAUSA 2019]]</f>
        <v>165</v>
      </c>
      <c r="F167" s="1">
        <f>+Tabla15[[#This Row],[0]]*Tabla15[[#This Row],[NOMBRE DE LA CAUSA 2019]]</f>
        <v>165</v>
      </c>
      <c r="G167" s="1" t="s">
        <v>696</v>
      </c>
      <c r="K167" s="1" t="s">
        <v>698</v>
      </c>
      <c r="L167" s="1" t="s">
        <v>1060</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1061</v>
      </c>
      <c r="C168" s="1">
        <v>1</v>
      </c>
      <c r="D168" s="1">
        <f>+IF(Tabla15[[#This Row],[NOMBRE DE LA CAUSA 2018]]=0,0,1)</f>
        <v>1</v>
      </c>
      <c r="E168" s="1">
        <f>+E167+Tabla15[[#This Row],[NOMBRE DE LA CAUSA 2019]]</f>
        <v>166</v>
      </c>
      <c r="F168" s="1">
        <f>+Tabla15[[#This Row],[0]]*Tabla15[[#This Row],[NOMBRE DE LA CAUSA 2019]]</f>
        <v>166</v>
      </c>
      <c r="G168" s="1" t="s">
        <v>701</v>
      </c>
      <c r="J168" s="1" t="s">
        <v>702</v>
      </c>
      <c r="K168" s="1" t="s">
        <v>698</v>
      </c>
      <c r="L168" s="1" t="s">
        <v>1062</v>
      </c>
      <c r="M168" s="4">
        <v>378</v>
      </c>
      <c r="N168" s="1" t="str">
        <f>+Tabla15[[#This Row],[NOMBRE DE LA CAUSA 2017]]</f>
        <v>ILEGALIDAD DEL ACTO ADMINISTRATIVO QUE DECRETA LA EXPROPIACION</v>
      </c>
    </row>
    <row r="169" spans="1:14" ht="15" customHeight="1" x14ac:dyDescent="0.25">
      <c r="A169" s="1">
        <f>+Tabla15[[#This Row],[1]]</f>
        <v>167</v>
      </c>
      <c r="B169" s="1" t="s">
        <v>1063</v>
      </c>
      <c r="C169" s="1">
        <v>1</v>
      </c>
      <c r="D169" s="1">
        <f>+IF(Tabla15[[#This Row],[NOMBRE DE LA CAUSA 2018]]=0,0,1)</f>
        <v>1</v>
      </c>
      <c r="E169" s="1">
        <f>+E168+Tabla15[[#This Row],[NOMBRE DE LA CAUSA 2019]]</f>
        <v>167</v>
      </c>
      <c r="F169" s="1">
        <f>+Tabla15[[#This Row],[0]]*Tabla15[[#This Row],[NOMBRE DE LA CAUSA 2019]]</f>
        <v>167</v>
      </c>
      <c r="G169" s="5" t="s">
        <v>701</v>
      </c>
      <c r="I169" s="5" t="s">
        <v>499</v>
      </c>
      <c r="J169" s="1" t="s">
        <v>702</v>
      </c>
      <c r="K169" s="1" t="s">
        <v>698</v>
      </c>
      <c r="L169" s="5" t="s">
        <v>1064</v>
      </c>
      <c r="M169" s="4">
        <v>1932</v>
      </c>
      <c r="N169" s="1" t="str">
        <f>+Tabla15[[#This Row],[NOMBRE DE LA CAUSA 2017]]</f>
        <v>ILEGALIDAD DEL ACTO ADMINISTRATIVO QUE DECRETA MEDIDAS CAUTELARES</v>
      </c>
    </row>
    <row r="170" spans="1:14" ht="15" customHeight="1" x14ac:dyDescent="0.25">
      <c r="A170" s="1">
        <f>+Tabla15[[#This Row],[1]]</f>
        <v>168</v>
      </c>
      <c r="B170" s="1" t="s">
        <v>1065</v>
      </c>
      <c r="C170" s="1">
        <v>1</v>
      </c>
      <c r="D170" s="1">
        <f>+IF(Tabla15[[#This Row],[NOMBRE DE LA CAUSA 2018]]=0,0,1)</f>
        <v>1</v>
      </c>
      <c r="E170" s="1">
        <f>+E169+Tabla15[[#This Row],[NOMBRE DE LA CAUSA 2019]]</f>
        <v>168</v>
      </c>
      <c r="F170" s="1">
        <f>+Tabla15[[#This Row],[0]]*Tabla15[[#This Row],[NOMBRE DE LA CAUSA 2019]]</f>
        <v>168</v>
      </c>
      <c r="G170" s="1" t="s">
        <v>701</v>
      </c>
      <c r="J170" s="1" t="s">
        <v>702</v>
      </c>
      <c r="K170" s="1" t="s">
        <v>698</v>
      </c>
      <c r="L170" s="1" t="s">
        <v>1066</v>
      </c>
      <c r="M170" s="4">
        <v>1972</v>
      </c>
      <c r="N170" s="1" t="str">
        <f>+Tabla15[[#This Row],[NOMBRE DE LA CAUSA 2017]]</f>
        <v>ILEGALIDAD DEL ACTO ADMINISTRATIVO QUE DEFINE AVALUO CATASTRAL</v>
      </c>
    </row>
    <row r="171" spans="1:14" ht="15" customHeight="1" x14ac:dyDescent="0.25">
      <c r="A171" s="1">
        <f>+Tabla15[[#This Row],[1]]</f>
        <v>169</v>
      </c>
      <c r="B171" s="1" t="s">
        <v>1067</v>
      </c>
      <c r="C171" s="1">
        <v>1</v>
      </c>
      <c r="D171" s="1">
        <f>+IF(Tabla15[[#This Row],[NOMBRE DE LA CAUSA 2018]]=0,0,1)</f>
        <v>1</v>
      </c>
      <c r="E171" s="1">
        <f>+E170+Tabla15[[#This Row],[NOMBRE DE LA CAUSA 2019]]</f>
        <v>169</v>
      </c>
      <c r="F171" s="1">
        <f>+Tabla15[[#This Row],[0]]*Tabla15[[#This Row],[NOMBRE DE LA CAUSA 2019]]</f>
        <v>169</v>
      </c>
      <c r="G171" s="5" t="s">
        <v>701</v>
      </c>
      <c r="I171" s="5" t="s">
        <v>499</v>
      </c>
      <c r="J171" s="1" t="s">
        <v>702</v>
      </c>
      <c r="K171" s="1" t="s">
        <v>698</v>
      </c>
      <c r="L171" s="5" t="s">
        <v>1068</v>
      </c>
      <c r="M171" s="4">
        <v>1937</v>
      </c>
      <c r="N171" s="1" t="str">
        <f>+Tabla15[[#This Row],[NOMBRE DE LA CAUSA 2017]]</f>
        <v>ILEGALIDAD DEL ACTO ADMINISTRATIVO QUE DEJA SIN EFECTO FACILIDAD DE PAGO</v>
      </c>
    </row>
    <row r="172" spans="1:14" ht="15" customHeight="1" x14ac:dyDescent="0.25">
      <c r="A172" s="1">
        <f>+Tabla15[[#This Row],[1]]</f>
        <v>170</v>
      </c>
      <c r="B172" s="1" t="s">
        <v>1069</v>
      </c>
      <c r="C172" s="1">
        <v>1</v>
      </c>
      <c r="D172" s="1">
        <f>+IF(Tabla15[[#This Row],[NOMBRE DE LA CAUSA 2018]]=0,0,1)</f>
        <v>1</v>
      </c>
      <c r="E172" s="1">
        <f>+E171+Tabla15[[#This Row],[NOMBRE DE LA CAUSA 2019]]</f>
        <v>170</v>
      </c>
      <c r="F172" s="1">
        <f>+Tabla15[[#This Row],[0]]*Tabla15[[#This Row],[NOMBRE DE LA CAUSA 2019]]</f>
        <v>170</v>
      </c>
      <c r="G172" s="5" t="s">
        <v>701</v>
      </c>
      <c r="H172" s="5"/>
      <c r="I172" s="5" t="s">
        <v>499</v>
      </c>
      <c r="J172" s="1" t="s">
        <v>702</v>
      </c>
      <c r="K172" s="1" t="s">
        <v>698</v>
      </c>
      <c r="L172" s="5" t="s">
        <v>1070</v>
      </c>
      <c r="M172" s="4">
        <v>1968</v>
      </c>
      <c r="N172" s="1" t="str">
        <f>+Tabla15[[#This Row],[NOMBRE DE LA CAUSA 2017]]</f>
        <v>ILEGALIDAD DEL ACTO ADMINISTRATIVO QUE DESVINCULA A SUPERNUMERARIO</v>
      </c>
    </row>
    <row r="173" spans="1:14" ht="15" customHeight="1" x14ac:dyDescent="0.25">
      <c r="A173" s="1">
        <f>+Tabla15[[#This Row],[1]]</f>
        <v>171</v>
      </c>
      <c r="B173" s="5" t="s">
        <v>1071</v>
      </c>
      <c r="C173" s="1">
        <v>1</v>
      </c>
      <c r="D173" s="1">
        <f>+IF(Tabla15[[#This Row],[NOMBRE DE LA CAUSA 2018]]=0,0,1)</f>
        <v>1</v>
      </c>
      <c r="E173" s="1">
        <f>+E172+Tabla15[[#This Row],[NOMBRE DE LA CAUSA 2019]]</f>
        <v>171</v>
      </c>
      <c r="F173" s="1">
        <f>+Tabla15[[#This Row],[0]]*Tabla15[[#This Row],[NOMBRE DE LA CAUSA 2019]]</f>
        <v>171</v>
      </c>
      <c r="G173" s="1" t="s">
        <v>696</v>
      </c>
      <c r="I173" s="5" t="s">
        <v>1072</v>
      </c>
      <c r="K173" s="5" t="s">
        <v>698</v>
      </c>
      <c r="L173" s="5" t="s">
        <v>1073</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1074</v>
      </c>
      <c r="C174" s="1">
        <v>1</v>
      </c>
      <c r="D174" s="1">
        <f>+IF(Tabla15[[#This Row],[NOMBRE DE LA CAUSA 2018]]=0,0,1)</f>
        <v>1</v>
      </c>
      <c r="E174" s="1">
        <f>+E173+Tabla15[[#This Row],[NOMBRE DE LA CAUSA 2019]]</f>
        <v>172</v>
      </c>
      <c r="F174" s="1">
        <f>+Tabla15[[#This Row],[0]]*Tabla15[[#This Row],[NOMBRE DE LA CAUSA 2019]]</f>
        <v>172</v>
      </c>
      <c r="G174" s="5" t="s">
        <v>701</v>
      </c>
      <c r="I174" s="5" t="s">
        <v>499</v>
      </c>
      <c r="J174" s="1" t="s">
        <v>702</v>
      </c>
      <c r="K174" s="1" t="s">
        <v>698</v>
      </c>
      <c r="L174" s="5" t="s">
        <v>1075</v>
      </c>
      <c r="M174" s="4">
        <v>1941</v>
      </c>
      <c r="N174" s="1" t="str">
        <f>+Tabla15[[#This Row],[NOMBRE DE LA CAUSA 2017]]</f>
        <v>ILEGALIDAD DEL ACTO ADMINISTRATIVO QUE DISPONE DECOMISO DE MERCANCIAS</v>
      </c>
    </row>
    <row r="175" spans="1:14" ht="15" customHeight="1" x14ac:dyDescent="0.25">
      <c r="A175" s="1">
        <f>+Tabla15[[#This Row],[1]]</f>
        <v>173</v>
      </c>
      <c r="B175" s="5" t="s">
        <v>1076</v>
      </c>
      <c r="C175" s="1">
        <v>1</v>
      </c>
      <c r="D175" s="1">
        <f>+IF(Tabla15[[#This Row],[NOMBRE DE LA CAUSA 2018]]=0,0,1)</f>
        <v>1</v>
      </c>
      <c r="E175" s="1">
        <f>+E174+Tabla15[[#This Row],[NOMBRE DE LA CAUSA 2019]]</f>
        <v>173</v>
      </c>
      <c r="F175" s="1">
        <f>+Tabla15[[#This Row],[0]]*Tabla15[[#This Row],[NOMBRE DE LA CAUSA 2019]]</f>
        <v>173</v>
      </c>
      <c r="G175" s="1" t="s">
        <v>696</v>
      </c>
      <c r="I175" s="5" t="s">
        <v>1077</v>
      </c>
      <c r="K175" s="5" t="s">
        <v>698</v>
      </c>
      <c r="L175" s="5" t="s">
        <v>1078</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1079</v>
      </c>
      <c r="C176" s="1">
        <v>1</v>
      </c>
      <c r="D176" s="1">
        <f>+IF(Tabla15[[#This Row],[NOMBRE DE LA CAUSA 2018]]=0,0,1)</f>
        <v>1</v>
      </c>
      <c r="E176" s="1">
        <f>+E175+Tabla15[[#This Row],[NOMBRE DE LA CAUSA 2019]]</f>
        <v>174</v>
      </c>
      <c r="F176" s="1">
        <f>+Tabla15[[#This Row],[0]]*Tabla15[[#This Row],[NOMBRE DE LA CAUSA 2019]]</f>
        <v>174</v>
      </c>
      <c r="G176" s="1" t="s">
        <v>696</v>
      </c>
      <c r="I176" s="5" t="s">
        <v>1072</v>
      </c>
      <c r="K176" s="5" t="s">
        <v>698</v>
      </c>
      <c r="L176" s="5" t="s">
        <v>1080</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1081</v>
      </c>
      <c r="C177" s="1">
        <v>1</v>
      </c>
      <c r="D177" s="1">
        <f>+IF(Tabla15[[#This Row],[NOMBRE DE LA CAUSA 2018]]=0,0,1)</f>
        <v>1</v>
      </c>
      <c r="E177" s="1">
        <f>+E176+Tabla15[[#This Row],[NOMBRE DE LA CAUSA 2019]]</f>
        <v>175</v>
      </c>
      <c r="F177" s="1">
        <f>+Tabla15[[#This Row],[0]]*Tabla15[[#This Row],[NOMBRE DE LA CAUSA 2019]]</f>
        <v>175</v>
      </c>
      <c r="G177" s="5" t="s">
        <v>701</v>
      </c>
      <c r="I177" s="5" t="s">
        <v>499</v>
      </c>
      <c r="J177" s="1" t="s">
        <v>702</v>
      </c>
      <c r="K177" s="1" t="s">
        <v>698</v>
      </c>
      <c r="L177" s="5" t="s">
        <v>1082</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1083</v>
      </c>
      <c r="C178" s="1">
        <v>1</v>
      </c>
      <c r="D178" s="1">
        <f>+IF(Tabla15[[#This Row],[NOMBRE DE LA CAUSA 2018]]=0,0,1)</f>
        <v>1</v>
      </c>
      <c r="E178" s="1">
        <f>+E177+Tabla15[[#This Row],[NOMBRE DE LA CAUSA 2019]]</f>
        <v>176</v>
      </c>
      <c r="F178" s="1">
        <f>+Tabla15[[#This Row],[0]]*Tabla15[[#This Row],[NOMBRE DE LA CAUSA 2019]]</f>
        <v>176</v>
      </c>
      <c r="G178" s="5" t="s">
        <v>701</v>
      </c>
      <c r="J178" s="1" t="s">
        <v>702</v>
      </c>
      <c r="K178" s="1" t="s">
        <v>698</v>
      </c>
      <c r="L178" s="1" t="s">
        <v>1084</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1085</v>
      </c>
      <c r="C179" s="1">
        <v>1</v>
      </c>
      <c r="D179" s="1">
        <f>+IF(Tabla15[[#This Row],[NOMBRE DE LA CAUSA 2018]]=0,0,1)</f>
        <v>1</v>
      </c>
      <c r="E179" s="1">
        <f>+E178+Tabla15[[#This Row],[NOMBRE DE LA CAUSA 2019]]</f>
        <v>177</v>
      </c>
      <c r="F179" s="1">
        <f>+Tabla15[[#This Row],[0]]*Tabla15[[#This Row],[NOMBRE DE LA CAUSA 2019]]</f>
        <v>177</v>
      </c>
      <c r="G179" s="1" t="s">
        <v>701</v>
      </c>
      <c r="J179" s="1" t="s">
        <v>702</v>
      </c>
      <c r="K179" s="1" t="s">
        <v>698</v>
      </c>
      <c r="L179" s="1" t="s">
        <v>1086</v>
      </c>
      <c r="M179" s="4">
        <v>400</v>
      </c>
      <c r="N179" s="1" t="str">
        <f>+Tabla15[[#This Row],[NOMBRE DE LA CAUSA 2017]]</f>
        <v>ILEGALIDAD DEL ACTO ADMINISTRATIVO QUE HACE EFECTIVA LA CLAUSULA PENAL PECUNIARIA</v>
      </c>
    </row>
    <row r="180" spans="1:14" ht="15" customHeight="1" x14ac:dyDescent="0.25">
      <c r="A180" s="1">
        <f>+Tabla15[[#This Row],[1]]</f>
        <v>178</v>
      </c>
      <c r="B180" s="1" t="s">
        <v>1087</v>
      </c>
      <c r="C180" s="1">
        <v>1</v>
      </c>
      <c r="D180" s="1">
        <f>+IF(Tabla15[[#This Row],[NOMBRE DE LA CAUSA 2018]]=0,0,1)</f>
        <v>1</v>
      </c>
      <c r="E180" s="1">
        <f>+E179+Tabla15[[#This Row],[NOMBRE DE LA CAUSA 2019]]</f>
        <v>178</v>
      </c>
      <c r="F180" s="1">
        <f>+Tabla15[[#This Row],[0]]*Tabla15[[#This Row],[NOMBRE DE LA CAUSA 2019]]</f>
        <v>178</v>
      </c>
      <c r="G180" s="1" t="s">
        <v>701</v>
      </c>
      <c r="J180" s="1" t="s">
        <v>702</v>
      </c>
      <c r="K180" s="1" t="s">
        <v>698</v>
      </c>
      <c r="L180" s="1" t="s">
        <v>1088</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1089</v>
      </c>
      <c r="C181" s="1">
        <v>1</v>
      </c>
      <c r="D181" s="1">
        <f>+IF(Tabla15[[#This Row],[NOMBRE DE LA CAUSA 2018]]=0,0,1)</f>
        <v>1</v>
      </c>
      <c r="E181" s="1">
        <f>+E180+Tabla15[[#This Row],[NOMBRE DE LA CAUSA 2019]]</f>
        <v>179</v>
      </c>
      <c r="F181" s="1">
        <f>+Tabla15[[#This Row],[0]]*Tabla15[[#This Row],[NOMBRE DE LA CAUSA 2019]]</f>
        <v>179</v>
      </c>
      <c r="G181" s="5" t="s">
        <v>701</v>
      </c>
      <c r="I181" s="5" t="s">
        <v>499</v>
      </c>
      <c r="J181" s="1" t="s">
        <v>702</v>
      </c>
      <c r="K181" s="1" t="s">
        <v>698</v>
      </c>
      <c r="L181" s="5" t="s">
        <v>1090</v>
      </c>
      <c r="M181" s="4">
        <v>1917</v>
      </c>
      <c r="N181" s="1" t="str">
        <f>+Tabla15[[#This Row],[NOMBRE DE LA CAUSA 2017]]</f>
        <v>ILEGALIDAD DEL ACTO ADMINISTRATIVO QUE IMPONE SANCION A CONTADORES PUBLICOS</v>
      </c>
    </row>
    <row r="182" spans="1:14" ht="15" customHeight="1" x14ac:dyDescent="0.25">
      <c r="A182" s="1">
        <f>+Tabla15[[#This Row],[1]]</f>
        <v>180</v>
      </c>
      <c r="B182" s="5" t="s">
        <v>1091</v>
      </c>
      <c r="C182" s="1">
        <v>1</v>
      </c>
      <c r="D182" s="1">
        <f>+IF(Tabla15[[#This Row],[NOMBRE DE LA CAUSA 2018]]=0,0,1)</f>
        <v>1</v>
      </c>
      <c r="E182" s="1">
        <f>+E181+Tabla15[[#This Row],[NOMBRE DE LA CAUSA 2019]]</f>
        <v>180</v>
      </c>
      <c r="F182" s="1">
        <f>+Tabla15[[#This Row],[0]]*Tabla15[[#This Row],[NOMBRE DE LA CAUSA 2019]]</f>
        <v>180</v>
      </c>
      <c r="G182" s="5" t="s">
        <v>701</v>
      </c>
      <c r="J182" s="1" t="s">
        <v>702</v>
      </c>
      <c r="K182" s="1" t="s">
        <v>698</v>
      </c>
      <c r="L182" s="5" t="s">
        <v>1092</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1093</v>
      </c>
      <c r="C183" s="1">
        <v>1</v>
      </c>
      <c r="D183" s="1">
        <f>+IF(Tabla15[[#This Row],[NOMBRE DE LA CAUSA 2018]]=0,0,1)</f>
        <v>1</v>
      </c>
      <c r="E183" s="1">
        <f>+E182+Tabla15[[#This Row],[NOMBRE DE LA CAUSA 2019]]</f>
        <v>181</v>
      </c>
      <c r="F183" s="1">
        <f>+Tabla15[[#This Row],[0]]*Tabla15[[#This Row],[NOMBRE DE LA CAUSA 2019]]</f>
        <v>181</v>
      </c>
      <c r="G183" s="5" t="s">
        <v>701</v>
      </c>
      <c r="J183" s="1" t="s">
        <v>702</v>
      </c>
      <c r="K183" s="1" t="s">
        <v>698</v>
      </c>
      <c r="L183" s="5" t="s">
        <v>1094</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1095</v>
      </c>
      <c r="C184" s="1">
        <v>1</v>
      </c>
      <c r="D184" s="1">
        <f>+IF(Tabla15[[#This Row],[NOMBRE DE LA CAUSA 2018]]=0,0,1)</f>
        <v>1</v>
      </c>
      <c r="E184" s="1">
        <f>+E183+Tabla15[[#This Row],[NOMBRE DE LA CAUSA 2019]]</f>
        <v>182</v>
      </c>
      <c r="F184" s="1">
        <f>+Tabla15[[#This Row],[0]]*Tabla15[[#This Row],[NOMBRE DE LA CAUSA 2019]]</f>
        <v>182</v>
      </c>
      <c r="G184" s="5" t="s">
        <v>701</v>
      </c>
      <c r="J184" s="1" t="s">
        <v>702</v>
      </c>
      <c r="K184" s="1" t="s">
        <v>698</v>
      </c>
      <c r="L184" s="5" t="s">
        <v>1096</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1097</v>
      </c>
      <c r="C185" s="1">
        <v>1</v>
      </c>
      <c r="D185" s="1">
        <f>+IF(Tabla15[[#This Row],[NOMBRE DE LA CAUSA 2018]]=0,0,1)</f>
        <v>1</v>
      </c>
      <c r="E185" s="1">
        <f>+E184+Tabla15[[#This Row],[NOMBRE DE LA CAUSA 2019]]</f>
        <v>183</v>
      </c>
      <c r="F185" s="1">
        <f>+Tabla15[[#This Row],[0]]*Tabla15[[#This Row],[NOMBRE DE LA CAUSA 2019]]</f>
        <v>183</v>
      </c>
      <c r="G185" s="5" t="s">
        <v>701</v>
      </c>
      <c r="J185" s="1" t="s">
        <v>702</v>
      </c>
      <c r="K185" s="1" t="s">
        <v>698</v>
      </c>
      <c r="L185" s="5" t="s">
        <v>1098</v>
      </c>
      <c r="M185" s="4">
        <v>4</v>
      </c>
      <c r="N185" s="1" t="str">
        <f>+Tabla15[[#This Row],[NOMBRE DE LA CAUSA 2017]]</f>
        <v>ILEGALIDAD DEL ACTO ADMINISTRATIVO QUE IMPONE SANCION DISCIPLINARIA</v>
      </c>
    </row>
    <row r="186" spans="1:14" ht="15" customHeight="1" x14ac:dyDescent="0.25">
      <c r="A186" s="1">
        <f>+Tabla15[[#This Row],[1]]</f>
        <v>184</v>
      </c>
      <c r="B186" s="5" t="s">
        <v>1099</v>
      </c>
      <c r="C186" s="1">
        <v>1</v>
      </c>
      <c r="D186" s="1">
        <f>+IF(Tabla15[[#This Row],[NOMBRE DE LA CAUSA 2018]]=0,0,1)</f>
        <v>1</v>
      </c>
      <c r="E186" s="1">
        <f>+E185+Tabla15[[#This Row],[NOMBRE DE LA CAUSA 2019]]</f>
        <v>184</v>
      </c>
      <c r="F186" s="1">
        <f>+Tabla15[[#This Row],[0]]*Tabla15[[#This Row],[NOMBRE DE LA CAUSA 2019]]</f>
        <v>184</v>
      </c>
      <c r="G186" s="5" t="s">
        <v>701</v>
      </c>
      <c r="J186" s="1" t="s">
        <v>702</v>
      </c>
      <c r="K186" s="1" t="s">
        <v>698</v>
      </c>
      <c r="L186" s="5" t="s">
        <v>1100</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1101</v>
      </c>
      <c r="C187" s="1">
        <v>1</v>
      </c>
      <c r="D187" s="1">
        <f>+IF(Tabla15[[#This Row],[NOMBRE DE LA CAUSA 2018]]=0,0,1)</f>
        <v>1</v>
      </c>
      <c r="E187" s="1">
        <f>+E186+Tabla15[[#This Row],[NOMBRE DE LA CAUSA 2019]]</f>
        <v>185</v>
      </c>
      <c r="F187" s="1">
        <f>+Tabla15[[#This Row],[0]]*Tabla15[[#This Row],[NOMBRE DE LA CAUSA 2019]]</f>
        <v>185</v>
      </c>
      <c r="G187" s="5" t="s">
        <v>701</v>
      </c>
      <c r="I187" s="5" t="s">
        <v>499</v>
      </c>
      <c r="J187" s="1" t="s">
        <v>702</v>
      </c>
      <c r="K187" s="1" t="s">
        <v>698</v>
      </c>
      <c r="L187" s="5" t="s">
        <v>1102</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1103</v>
      </c>
      <c r="C188" s="1">
        <v>1</v>
      </c>
      <c r="D188" s="1">
        <f>+IF(Tabla15[[#This Row],[NOMBRE DE LA CAUSA 2018]]=0,0,1)</f>
        <v>1</v>
      </c>
      <c r="E188" s="1">
        <f>+E187+Tabla15[[#This Row],[NOMBRE DE LA CAUSA 2019]]</f>
        <v>186</v>
      </c>
      <c r="F188" s="1">
        <f>+Tabla15[[#This Row],[0]]*Tabla15[[#This Row],[NOMBRE DE LA CAUSA 2019]]</f>
        <v>186</v>
      </c>
      <c r="G188" s="5" t="s">
        <v>701</v>
      </c>
      <c r="I188" s="5" t="s">
        <v>499</v>
      </c>
      <c r="J188" s="1" t="s">
        <v>702</v>
      </c>
      <c r="K188" s="1" t="s">
        <v>698</v>
      </c>
      <c r="L188" s="5" t="s">
        <v>1104</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1105</v>
      </c>
      <c r="C189" s="1">
        <v>1</v>
      </c>
      <c r="D189" s="1">
        <f>+IF(Tabla15[[#This Row],[NOMBRE DE LA CAUSA 2018]]=0,0,1)</f>
        <v>1</v>
      </c>
      <c r="E189" s="1">
        <f>+E188+Tabla15[[#This Row],[NOMBRE DE LA CAUSA 2019]]</f>
        <v>187</v>
      </c>
      <c r="F189" s="1">
        <f>+Tabla15[[#This Row],[0]]*Tabla15[[#This Row],[NOMBRE DE LA CAUSA 2019]]</f>
        <v>187</v>
      </c>
      <c r="G189" s="5" t="s">
        <v>701</v>
      </c>
      <c r="I189" s="5" t="s">
        <v>499</v>
      </c>
      <c r="J189" s="1" t="s">
        <v>702</v>
      </c>
      <c r="K189" s="1" t="s">
        <v>698</v>
      </c>
      <c r="L189" s="5" t="s">
        <v>1106</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1107</v>
      </c>
      <c r="C190" s="1">
        <v>1</v>
      </c>
      <c r="D190" s="1">
        <f>+IF(Tabla15[[#This Row],[NOMBRE DE LA CAUSA 2018]]=0,0,1)</f>
        <v>1</v>
      </c>
      <c r="E190" s="1">
        <f>+E189+Tabla15[[#This Row],[NOMBRE DE LA CAUSA 2019]]</f>
        <v>188</v>
      </c>
      <c r="F190" s="1">
        <f>+Tabla15[[#This Row],[0]]*Tabla15[[#This Row],[NOMBRE DE LA CAUSA 2019]]</f>
        <v>188</v>
      </c>
      <c r="G190" s="5" t="s">
        <v>701</v>
      </c>
      <c r="I190" s="5" t="s">
        <v>499</v>
      </c>
      <c r="J190" s="1" t="s">
        <v>702</v>
      </c>
      <c r="K190" s="1" t="s">
        <v>698</v>
      </c>
      <c r="L190" s="5" t="s">
        <v>1108</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1109</v>
      </c>
      <c r="C191" s="1">
        <v>1</v>
      </c>
      <c r="D191" s="1">
        <f>+IF(Tabla15[[#This Row],[NOMBRE DE LA CAUSA 2018]]=0,0,1)</f>
        <v>1</v>
      </c>
      <c r="E191" s="1">
        <f>+E190+Tabla15[[#This Row],[NOMBRE DE LA CAUSA 2019]]</f>
        <v>189</v>
      </c>
      <c r="F191" s="1">
        <f>+Tabla15[[#This Row],[0]]*Tabla15[[#This Row],[NOMBRE DE LA CAUSA 2019]]</f>
        <v>189</v>
      </c>
      <c r="G191" s="5" t="s">
        <v>701</v>
      </c>
      <c r="I191" s="5" t="s">
        <v>499</v>
      </c>
      <c r="J191" s="1" t="s">
        <v>702</v>
      </c>
      <c r="K191" s="1" t="s">
        <v>698</v>
      </c>
      <c r="L191" s="5" t="s">
        <v>1110</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1111</v>
      </c>
      <c r="C192" s="1">
        <v>1</v>
      </c>
      <c r="D192" s="1">
        <f>+IF(Tabla15[[#This Row],[NOMBRE DE LA CAUSA 2018]]=0,0,1)</f>
        <v>1</v>
      </c>
      <c r="E192" s="1">
        <f>+E191+Tabla15[[#This Row],[NOMBRE DE LA CAUSA 2019]]</f>
        <v>190</v>
      </c>
      <c r="F192" s="1">
        <f>+Tabla15[[#This Row],[0]]*Tabla15[[#This Row],[NOMBRE DE LA CAUSA 2019]]</f>
        <v>190</v>
      </c>
      <c r="G192" s="5" t="s">
        <v>701</v>
      </c>
      <c r="I192" s="5" t="s">
        <v>499</v>
      </c>
      <c r="J192" s="1" t="s">
        <v>702</v>
      </c>
      <c r="K192" s="1" t="s">
        <v>698</v>
      </c>
      <c r="L192" s="5" t="s">
        <v>1112</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1113</v>
      </c>
      <c r="C193" s="1">
        <v>1</v>
      </c>
      <c r="D193" s="1">
        <f>+IF(Tabla15[[#This Row],[NOMBRE DE LA CAUSA 2018]]=0,0,1)</f>
        <v>1</v>
      </c>
      <c r="E193" s="1">
        <f>+E192+Tabla15[[#This Row],[NOMBRE DE LA CAUSA 2019]]</f>
        <v>191</v>
      </c>
      <c r="F193" s="1">
        <f>+Tabla15[[#This Row],[0]]*Tabla15[[#This Row],[NOMBRE DE LA CAUSA 2019]]</f>
        <v>191</v>
      </c>
      <c r="G193" s="5" t="s">
        <v>701</v>
      </c>
      <c r="I193" s="5" t="s">
        <v>499</v>
      </c>
      <c r="J193" s="1" t="s">
        <v>702</v>
      </c>
      <c r="K193" s="1" t="s">
        <v>698</v>
      </c>
      <c r="L193" s="5" t="s">
        <v>1114</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1115</v>
      </c>
      <c r="C194" s="1">
        <v>1</v>
      </c>
      <c r="D194" s="1">
        <f>+IF(Tabla15[[#This Row],[NOMBRE DE LA CAUSA 2018]]=0,0,1)</f>
        <v>1</v>
      </c>
      <c r="E194" s="1">
        <f>+E193+Tabla15[[#This Row],[NOMBRE DE LA CAUSA 2019]]</f>
        <v>192</v>
      </c>
      <c r="F194" s="1">
        <f>+Tabla15[[#This Row],[0]]*Tabla15[[#This Row],[NOMBRE DE LA CAUSA 2019]]</f>
        <v>192</v>
      </c>
      <c r="G194" s="5" t="s">
        <v>701</v>
      </c>
      <c r="H194" s="5"/>
      <c r="I194" s="5" t="s">
        <v>499</v>
      </c>
      <c r="J194" s="1" t="s">
        <v>702</v>
      </c>
      <c r="K194" s="1" t="s">
        <v>698</v>
      </c>
      <c r="L194" s="5" t="s">
        <v>1116</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1117</v>
      </c>
      <c r="C195" s="1">
        <v>1</v>
      </c>
      <c r="D195" s="1">
        <f>+IF(Tabla15[[#This Row],[NOMBRE DE LA CAUSA 2018]]=0,0,1)</f>
        <v>1</v>
      </c>
      <c r="E195" s="1">
        <f>+E194+Tabla15[[#This Row],[NOMBRE DE LA CAUSA 2019]]</f>
        <v>193</v>
      </c>
      <c r="F195" s="1">
        <f>+Tabla15[[#This Row],[0]]*Tabla15[[#This Row],[NOMBRE DE LA CAUSA 2019]]</f>
        <v>193</v>
      </c>
      <c r="G195" s="5" t="s">
        <v>701</v>
      </c>
      <c r="H195" s="5"/>
      <c r="I195" s="5" t="s">
        <v>499</v>
      </c>
      <c r="J195" s="1" t="s">
        <v>702</v>
      </c>
      <c r="K195" s="1" t="s">
        <v>698</v>
      </c>
      <c r="L195" s="5" t="s">
        <v>1118</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1119</v>
      </c>
      <c r="C196" s="1">
        <v>1</v>
      </c>
      <c r="D196" s="1">
        <f>+IF(Tabla15[[#This Row],[NOMBRE DE LA CAUSA 2018]]=0,0,1)</f>
        <v>1</v>
      </c>
      <c r="E196" s="1">
        <f>+E195+Tabla15[[#This Row],[NOMBRE DE LA CAUSA 2019]]</f>
        <v>194</v>
      </c>
      <c r="F196" s="1">
        <f>+Tabla15[[#This Row],[0]]*Tabla15[[#This Row],[NOMBRE DE LA CAUSA 2019]]</f>
        <v>194</v>
      </c>
      <c r="G196" s="5" t="s">
        <v>701</v>
      </c>
      <c r="H196" s="5"/>
      <c r="I196" s="5" t="s">
        <v>499</v>
      </c>
      <c r="J196" s="1" t="s">
        <v>702</v>
      </c>
      <c r="K196" s="1" t="s">
        <v>698</v>
      </c>
      <c r="L196" s="5" t="s">
        <v>1120</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1121</v>
      </c>
      <c r="C197" s="1">
        <v>1</v>
      </c>
      <c r="D197" s="1">
        <f>+IF(Tabla15[[#This Row],[NOMBRE DE LA CAUSA 2018]]=0,0,1)</f>
        <v>1</v>
      </c>
      <c r="E197" s="1">
        <f>+E196+Tabla15[[#This Row],[NOMBRE DE LA CAUSA 2019]]</f>
        <v>195</v>
      </c>
      <c r="F197" s="1">
        <f>+Tabla15[[#This Row],[0]]*Tabla15[[#This Row],[NOMBRE DE LA CAUSA 2019]]</f>
        <v>195</v>
      </c>
      <c r="G197" s="5" t="s">
        <v>701</v>
      </c>
      <c r="H197" s="5"/>
      <c r="I197" s="5" t="s">
        <v>499</v>
      </c>
      <c r="J197" s="1" t="s">
        <v>702</v>
      </c>
      <c r="K197" s="1" t="s">
        <v>698</v>
      </c>
      <c r="L197" s="5" t="s">
        <v>1122</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1123</v>
      </c>
      <c r="C198" s="1">
        <v>1</v>
      </c>
      <c r="D198" s="1">
        <f>+IF(Tabla15[[#This Row],[NOMBRE DE LA CAUSA 2018]]=0,0,1)</f>
        <v>1</v>
      </c>
      <c r="E198" s="1">
        <f>+E197+Tabla15[[#This Row],[NOMBRE DE LA CAUSA 2019]]</f>
        <v>196</v>
      </c>
      <c r="F198" s="1">
        <f>+Tabla15[[#This Row],[0]]*Tabla15[[#This Row],[NOMBRE DE LA CAUSA 2019]]</f>
        <v>196</v>
      </c>
      <c r="G198" s="5" t="s">
        <v>701</v>
      </c>
      <c r="H198" s="5"/>
      <c r="I198" s="5" t="s">
        <v>499</v>
      </c>
      <c r="J198" s="1" t="s">
        <v>702</v>
      </c>
      <c r="K198" s="1" t="s">
        <v>698</v>
      </c>
      <c r="L198" s="5" t="s">
        <v>1124</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1125</v>
      </c>
      <c r="C199" s="1">
        <v>1</v>
      </c>
      <c r="D199" s="1">
        <f>+IF(Tabla15[[#This Row],[NOMBRE DE LA CAUSA 2018]]=0,0,1)</f>
        <v>1</v>
      </c>
      <c r="E199" s="1">
        <f>+E198+Tabla15[[#This Row],[NOMBRE DE LA CAUSA 2019]]</f>
        <v>197</v>
      </c>
      <c r="F199" s="1">
        <f>+Tabla15[[#This Row],[0]]*Tabla15[[#This Row],[NOMBRE DE LA CAUSA 2019]]</f>
        <v>197</v>
      </c>
      <c r="G199" s="5" t="s">
        <v>701</v>
      </c>
      <c r="H199" s="5"/>
      <c r="I199" s="5" t="s">
        <v>499</v>
      </c>
      <c r="J199" s="1" t="s">
        <v>702</v>
      </c>
      <c r="K199" s="1" t="s">
        <v>698</v>
      </c>
      <c r="L199" s="5" t="s">
        <v>1126</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1127</v>
      </c>
      <c r="C200" s="1">
        <v>1</v>
      </c>
      <c r="D200" s="1">
        <f>+IF(Tabla15[[#This Row],[NOMBRE DE LA CAUSA 2018]]=0,0,1)</f>
        <v>1</v>
      </c>
      <c r="E200" s="1">
        <f>+E199+Tabla15[[#This Row],[NOMBRE DE LA CAUSA 2019]]</f>
        <v>198</v>
      </c>
      <c r="F200" s="1">
        <f>+Tabla15[[#This Row],[0]]*Tabla15[[#This Row],[NOMBRE DE LA CAUSA 2019]]</f>
        <v>198</v>
      </c>
      <c r="G200" s="5" t="s">
        <v>701</v>
      </c>
      <c r="H200" s="5"/>
      <c r="I200" s="5" t="s">
        <v>499</v>
      </c>
      <c r="J200" s="1" t="s">
        <v>702</v>
      </c>
      <c r="K200" s="1" t="s">
        <v>698</v>
      </c>
      <c r="L200" s="5" t="s">
        <v>1128</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1129</v>
      </c>
      <c r="C201" s="1">
        <v>1</v>
      </c>
      <c r="D201" s="1">
        <f>+IF(Tabla15[[#This Row],[NOMBRE DE LA CAUSA 2018]]=0,0,1)</f>
        <v>1</v>
      </c>
      <c r="E201" s="1">
        <f>+E200+Tabla15[[#This Row],[NOMBRE DE LA CAUSA 2019]]</f>
        <v>199</v>
      </c>
      <c r="F201" s="1">
        <f>+Tabla15[[#This Row],[0]]*Tabla15[[#This Row],[NOMBRE DE LA CAUSA 2019]]</f>
        <v>199</v>
      </c>
      <c r="G201" s="5" t="s">
        <v>701</v>
      </c>
      <c r="H201" s="5"/>
      <c r="I201" s="5" t="s">
        <v>499</v>
      </c>
      <c r="J201" s="1" t="s">
        <v>702</v>
      </c>
      <c r="K201" s="1" t="s">
        <v>698</v>
      </c>
      <c r="L201" s="5" t="s">
        <v>1130</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1131</v>
      </c>
      <c r="C202" s="1">
        <v>1</v>
      </c>
      <c r="D202" s="1">
        <f>+IF(Tabla15[[#This Row],[NOMBRE DE LA CAUSA 2018]]=0,0,1)</f>
        <v>1</v>
      </c>
      <c r="E202" s="1">
        <f>+E201+Tabla15[[#This Row],[NOMBRE DE LA CAUSA 2019]]</f>
        <v>200</v>
      </c>
      <c r="F202" s="1">
        <f>+Tabla15[[#This Row],[0]]*Tabla15[[#This Row],[NOMBRE DE LA CAUSA 2019]]</f>
        <v>200</v>
      </c>
      <c r="G202" s="5" t="s">
        <v>701</v>
      </c>
      <c r="H202" s="5"/>
      <c r="I202" s="5" t="s">
        <v>499</v>
      </c>
      <c r="J202" s="1" t="s">
        <v>702</v>
      </c>
      <c r="K202" s="1" t="s">
        <v>698</v>
      </c>
      <c r="L202" s="5" t="s">
        <v>1132</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1133</v>
      </c>
      <c r="C203" s="1">
        <v>1</v>
      </c>
      <c r="D203" s="1">
        <f>+IF(Tabla15[[#This Row],[NOMBRE DE LA CAUSA 2018]]=0,0,1)</f>
        <v>1</v>
      </c>
      <c r="E203" s="1">
        <f>+E202+Tabla15[[#This Row],[NOMBRE DE LA CAUSA 2019]]</f>
        <v>201</v>
      </c>
      <c r="F203" s="1">
        <f>+Tabla15[[#This Row],[0]]*Tabla15[[#This Row],[NOMBRE DE LA CAUSA 2019]]</f>
        <v>201</v>
      </c>
      <c r="G203" s="5" t="s">
        <v>701</v>
      </c>
      <c r="H203" s="5"/>
      <c r="I203" s="5" t="s">
        <v>499</v>
      </c>
      <c r="J203" s="1" t="s">
        <v>702</v>
      </c>
      <c r="K203" s="1" t="s">
        <v>698</v>
      </c>
      <c r="L203" s="5" t="s">
        <v>1134</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1135</v>
      </c>
      <c r="C204" s="1">
        <v>1</v>
      </c>
      <c r="D204" s="1">
        <f>+IF(Tabla15[[#This Row],[NOMBRE DE LA CAUSA 2018]]=0,0,1)</f>
        <v>1</v>
      </c>
      <c r="E204" s="1">
        <f>+E203+Tabla15[[#This Row],[NOMBRE DE LA CAUSA 2019]]</f>
        <v>202</v>
      </c>
      <c r="F204" s="1">
        <f>+Tabla15[[#This Row],[0]]*Tabla15[[#This Row],[NOMBRE DE LA CAUSA 2019]]</f>
        <v>202</v>
      </c>
      <c r="G204" s="5" t="s">
        <v>701</v>
      </c>
      <c r="H204" s="5"/>
      <c r="I204" s="5" t="s">
        <v>499</v>
      </c>
      <c r="J204" s="1" t="s">
        <v>702</v>
      </c>
      <c r="K204" s="1" t="s">
        <v>698</v>
      </c>
      <c r="L204" s="5" t="s">
        <v>1136</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1137</v>
      </c>
      <c r="C205" s="1">
        <v>1</v>
      </c>
      <c r="D205" s="1">
        <f>+IF(Tabla15[[#This Row],[NOMBRE DE LA CAUSA 2018]]=0,0,1)</f>
        <v>1</v>
      </c>
      <c r="E205" s="1">
        <f>+E204+Tabla15[[#This Row],[NOMBRE DE LA CAUSA 2019]]</f>
        <v>203</v>
      </c>
      <c r="F205" s="1">
        <f>+Tabla15[[#This Row],[0]]*Tabla15[[#This Row],[NOMBRE DE LA CAUSA 2019]]</f>
        <v>203</v>
      </c>
      <c r="G205" s="5" t="s">
        <v>701</v>
      </c>
      <c r="H205" s="5"/>
      <c r="I205" s="5" t="s">
        <v>499</v>
      </c>
      <c r="J205" s="1" t="s">
        <v>702</v>
      </c>
      <c r="K205" s="1" t="s">
        <v>698</v>
      </c>
      <c r="L205" s="5" t="s">
        <v>1138</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1139</v>
      </c>
      <c r="C206" s="1">
        <v>1</v>
      </c>
      <c r="D206" s="1">
        <f>+IF(Tabla15[[#This Row],[NOMBRE DE LA CAUSA 2018]]=0,0,1)</f>
        <v>1</v>
      </c>
      <c r="E206" s="1">
        <f>+E205+Tabla15[[#This Row],[NOMBRE DE LA CAUSA 2019]]</f>
        <v>204</v>
      </c>
      <c r="F206" s="1">
        <f>+Tabla15[[#This Row],[0]]*Tabla15[[#This Row],[NOMBRE DE LA CAUSA 2019]]</f>
        <v>204</v>
      </c>
      <c r="G206" s="5" t="s">
        <v>701</v>
      </c>
      <c r="I206" s="5" t="s">
        <v>499</v>
      </c>
      <c r="J206" s="1" t="s">
        <v>702</v>
      </c>
      <c r="K206" s="1" t="s">
        <v>698</v>
      </c>
      <c r="L206" s="5" t="s">
        <v>1140</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1141</v>
      </c>
      <c r="C207" s="1">
        <v>1</v>
      </c>
      <c r="D207" s="1">
        <f>+IF(Tabla15[[#This Row],[NOMBRE DE LA CAUSA 2018]]=0,0,1)</f>
        <v>1</v>
      </c>
      <c r="E207" s="1">
        <f>+E206+Tabla15[[#This Row],[NOMBRE DE LA CAUSA 2019]]</f>
        <v>205</v>
      </c>
      <c r="F207" s="1">
        <f>+Tabla15[[#This Row],[0]]*Tabla15[[#This Row],[NOMBRE DE LA CAUSA 2019]]</f>
        <v>205</v>
      </c>
      <c r="G207" s="5" t="s">
        <v>701</v>
      </c>
      <c r="I207" s="5" t="s">
        <v>499</v>
      </c>
      <c r="J207" s="1" t="s">
        <v>702</v>
      </c>
      <c r="K207" s="1" t="s">
        <v>698</v>
      </c>
      <c r="L207" s="5" t="s">
        <v>1142</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1143</v>
      </c>
      <c r="C208" s="1">
        <v>1</v>
      </c>
      <c r="D208" s="1">
        <f>+IF(Tabla15[[#This Row],[NOMBRE DE LA CAUSA 2018]]=0,0,1)</f>
        <v>1</v>
      </c>
      <c r="E208" s="1">
        <f>+E207+Tabla15[[#This Row],[NOMBRE DE LA CAUSA 2019]]</f>
        <v>206</v>
      </c>
      <c r="F208" s="1">
        <f>+Tabla15[[#This Row],[0]]*Tabla15[[#This Row],[NOMBRE DE LA CAUSA 2019]]</f>
        <v>206</v>
      </c>
      <c r="G208" s="5" t="s">
        <v>701</v>
      </c>
      <c r="I208" s="5" t="s">
        <v>499</v>
      </c>
      <c r="J208" s="1" t="s">
        <v>702</v>
      </c>
      <c r="K208" s="1" t="s">
        <v>698</v>
      </c>
      <c r="L208" s="5" t="s">
        <v>1144</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1145</v>
      </c>
      <c r="C209" s="1">
        <v>1</v>
      </c>
      <c r="D209" s="1">
        <f>+IF(Tabla15[[#This Row],[NOMBRE DE LA CAUSA 2018]]=0,0,1)</f>
        <v>1</v>
      </c>
      <c r="E209" s="1">
        <f>+E208+Tabla15[[#This Row],[NOMBRE DE LA CAUSA 2019]]</f>
        <v>207</v>
      </c>
      <c r="F209" s="1">
        <f>+Tabla15[[#This Row],[0]]*Tabla15[[#This Row],[NOMBRE DE LA CAUSA 2019]]</f>
        <v>207</v>
      </c>
      <c r="G209" s="1" t="s">
        <v>696</v>
      </c>
      <c r="I209" s="5" t="s">
        <v>499</v>
      </c>
      <c r="K209" s="5" t="s">
        <v>698</v>
      </c>
      <c r="L209" s="5" t="s">
        <v>1146</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1147</v>
      </c>
      <c r="C210" s="1">
        <v>1</v>
      </c>
      <c r="D210" s="1">
        <f>+IF(Tabla15[[#This Row],[NOMBRE DE LA CAUSA 2018]]=0,0,1)</f>
        <v>1</v>
      </c>
      <c r="E210" s="1">
        <f>+E209+Tabla15[[#This Row],[NOMBRE DE LA CAUSA 2019]]</f>
        <v>208</v>
      </c>
      <c r="F210" s="1">
        <f>+Tabla15[[#This Row],[0]]*Tabla15[[#This Row],[NOMBRE DE LA CAUSA 2019]]</f>
        <v>208</v>
      </c>
      <c r="G210" s="5" t="s">
        <v>701</v>
      </c>
      <c r="J210" s="1" t="s">
        <v>702</v>
      </c>
      <c r="K210" s="1" t="s">
        <v>698</v>
      </c>
      <c r="L210" s="5" t="s">
        <v>1148</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1149</v>
      </c>
      <c r="C211" s="1">
        <v>1</v>
      </c>
      <c r="D211" s="1">
        <f>+IF(Tabla15[[#This Row],[NOMBRE DE LA CAUSA 2018]]=0,0,1)</f>
        <v>1</v>
      </c>
      <c r="E211" s="1">
        <f>+E210+Tabla15[[#This Row],[NOMBRE DE LA CAUSA 2019]]</f>
        <v>209</v>
      </c>
      <c r="F211" s="1">
        <f>+Tabla15[[#This Row],[0]]*Tabla15[[#This Row],[NOMBRE DE LA CAUSA 2019]]</f>
        <v>209</v>
      </c>
      <c r="G211" s="1" t="s">
        <v>696</v>
      </c>
      <c r="I211" s="5" t="s">
        <v>499</v>
      </c>
      <c r="K211" s="5" t="s">
        <v>698</v>
      </c>
      <c r="L211" s="5" t="s">
        <v>1150</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1151</v>
      </c>
      <c r="C212" s="1">
        <v>1</v>
      </c>
      <c r="D212" s="1">
        <f>+IF(Tabla15[[#This Row],[NOMBRE DE LA CAUSA 2018]]=0,0,1)</f>
        <v>1</v>
      </c>
      <c r="E212" s="1">
        <f>+E211+Tabla15[[#This Row],[NOMBRE DE LA CAUSA 2019]]</f>
        <v>210</v>
      </c>
      <c r="F212" s="1">
        <f>+Tabla15[[#This Row],[0]]*Tabla15[[#This Row],[NOMBRE DE LA CAUSA 2019]]</f>
        <v>210</v>
      </c>
      <c r="G212" s="5" t="s">
        <v>701</v>
      </c>
      <c r="I212" s="5" t="s">
        <v>499</v>
      </c>
      <c r="J212" s="1" t="s">
        <v>702</v>
      </c>
      <c r="K212" s="1" t="s">
        <v>698</v>
      </c>
      <c r="L212" s="5" t="s">
        <v>1152</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1153</v>
      </c>
      <c r="C213" s="1">
        <v>1</v>
      </c>
      <c r="D213" s="1">
        <f>+IF(Tabla15[[#This Row],[NOMBRE DE LA CAUSA 2018]]=0,0,1)</f>
        <v>1</v>
      </c>
      <c r="E213" s="1">
        <f>+E212+Tabla15[[#This Row],[NOMBRE DE LA CAUSA 2019]]</f>
        <v>211</v>
      </c>
      <c r="F213" s="1">
        <f>+Tabla15[[#This Row],[0]]*Tabla15[[#This Row],[NOMBRE DE LA CAUSA 2019]]</f>
        <v>211</v>
      </c>
      <c r="G213" s="5" t="s">
        <v>701</v>
      </c>
      <c r="I213" s="5" t="s">
        <v>499</v>
      </c>
      <c r="J213" s="1" t="s">
        <v>702</v>
      </c>
      <c r="K213" s="1" t="s">
        <v>698</v>
      </c>
      <c r="L213" s="5" t="s">
        <v>1154</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1155</v>
      </c>
      <c r="C214" s="1">
        <v>1</v>
      </c>
      <c r="D214" s="1">
        <f>+IF(Tabla15[[#This Row],[NOMBRE DE LA CAUSA 2018]]=0,0,1)</f>
        <v>1</v>
      </c>
      <c r="E214" s="1">
        <f>+E213+Tabla15[[#This Row],[NOMBRE DE LA CAUSA 2019]]</f>
        <v>212</v>
      </c>
      <c r="F214" s="1">
        <f>+Tabla15[[#This Row],[0]]*Tabla15[[#This Row],[NOMBRE DE LA CAUSA 2019]]</f>
        <v>212</v>
      </c>
      <c r="G214" s="5" t="s">
        <v>701</v>
      </c>
      <c r="I214" s="5" t="s">
        <v>499</v>
      </c>
      <c r="J214" s="1" t="s">
        <v>702</v>
      </c>
      <c r="K214" s="1" t="s">
        <v>698</v>
      </c>
      <c r="L214" s="5" t="s">
        <v>1156</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1157</v>
      </c>
      <c r="C215" s="1">
        <v>1</v>
      </c>
      <c r="D215" s="1">
        <f>+IF(Tabla15[[#This Row],[NOMBRE DE LA CAUSA 2018]]=0,0,1)</f>
        <v>1</v>
      </c>
      <c r="E215" s="1">
        <f>+E214+Tabla15[[#This Row],[NOMBRE DE LA CAUSA 2019]]</f>
        <v>213</v>
      </c>
      <c r="F215" s="1">
        <f>+Tabla15[[#This Row],[0]]*Tabla15[[#This Row],[NOMBRE DE LA CAUSA 2019]]</f>
        <v>213</v>
      </c>
      <c r="G215" s="5" t="s">
        <v>701</v>
      </c>
      <c r="J215" s="1" t="s">
        <v>702</v>
      </c>
      <c r="K215" s="1" t="s">
        <v>698</v>
      </c>
      <c r="L215" s="5" t="s">
        <v>1158</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1159</v>
      </c>
      <c r="C216" s="1">
        <v>1</v>
      </c>
      <c r="D216" s="1">
        <f>+IF(Tabla15[[#This Row],[NOMBRE DE LA CAUSA 2018]]=0,0,1)</f>
        <v>1</v>
      </c>
      <c r="E216" s="1">
        <f>+E215+Tabla15[[#This Row],[NOMBRE DE LA CAUSA 2019]]</f>
        <v>214</v>
      </c>
      <c r="F216" s="1">
        <f>+Tabla15[[#This Row],[0]]*Tabla15[[#This Row],[NOMBRE DE LA CAUSA 2019]]</f>
        <v>214</v>
      </c>
      <c r="G216" s="1" t="s">
        <v>696</v>
      </c>
      <c r="I216" s="5" t="s">
        <v>499</v>
      </c>
      <c r="K216" s="5" t="s">
        <v>698</v>
      </c>
      <c r="L216" s="5" t="s">
        <v>1160</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1161</v>
      </c>
      <c r="C217" s="1">
        <v>1</v>
      </c>
      <c r="D217" s="1">
        <f>+IF(Tabla15[[#This Row],[NOMBRE DE LA CAUSA 2018]]=0,0,1)</f>
        <v>1</v>
      </c>
      <c r="E217" s="1">
        <f>+E216+Tabla15[[#This Row],[NOMBRE DE LA CAUSA 2019]]</f>
        <v>215</v>
      </c>
      <c r="F217" s="1">
        <f>+Tabla15[[#This Row],[0]]*Tabla15[[#This Row],[NOMBRE DE LA CAUSA 2019]]</f>
        <v>215</v>
      </c>
      <c r="G217" s="5" t="s">
        <v>701</v>
      </c>
      <c r="J217" s="1" t="s">
        <v>702</v>
      </c>
      <c r="K217" s="1" t="s">
        <v>698</v>
      </c>
      <c r="L217" s="5" t="s">
        <v>1162</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1163</v>
      </c>
      <c r="C218" s="1">
        <v>1</v>
      </c>
      <c r="D218" s="1">
        <f>+IF(Tabla15[[#This Row],[NOMBRE DE LA CAUSA 2018]]=0,0,1)</f>
        <v>1</v>
      </c>
      <c r="E218" s="1">
        <f>+E217+Tabla15[[#This Row],[NOMBRE DE LA CAUSA 2019]]</f>
        <v>216</v>
      </c>
      <c r="F218" s="1">
        <f>+Tabla15[[#This Row],[0]]*Tabla15[[#This Row],[NOMBRE DE LA CAUSA 2019]]</f>
        <v>216</v>
      </c>
      <c r="G218" s="1" t="s">
        <v>696</v>
      </c>
      <c r="I218" s="5" t="s">
        <v>499</v>
      </c>
      <c r="K218" s="5" t="s">
        <v>698</v>
      </c>
      <c r="L218" s="5" t="s">
        <v>1164</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1165</v>
      </c>
      <c r="C219" s="1">
        <v>1</v>
      </c>
      <c r="D219" s="1">
        <f>+IF(Tabla15[[#This Row],[NOMBRE DE LA CAUSA 2018]]=0,0,1)</f>
        <v>1</v>
      </c>
      <c r="E219" s="1">
        <f>+E218+Tabla15[[#This Row],[NOMBRE DE LA CAUSA 2019]]</f>
        <v>217</v>
      </c>
      <c r="F219" s="1">
        <f>+Tabla15[[#This Row],[0]]*Tabla15[[#This Row],[NOMBRE DE LA CAUSA 2019]]</f>
        <v>217</v>
      </c>
      <c r="G219" s="5" t="s">
        <v>701</v>
      </c>
      <c r="I219" s="5" t="s">
        <v>499</v>
      </c>
      <c r="J219" s="1" t="s">
        <v>702</v>
      </c>
      <c r="K219" s="1" t="s">
        <v>698</v>
      </c>
      <c r="L219" s="5" t="s">
        <v>1166</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1167</v>
      </c>
      <c r="C220" s="1">
        <v>1</v>
      </c>
      <c r="D220" s="1">
        <f>+IF(Tabla15[[#This Row],[NOMBRE DE LA CAUSA 2018]]=0,0,1)</f>
        <v>1</v>
      </c>
      <c r="E220" s="1">
        <f>+E219+Tabla15[[#This Row],[NOMBRE DE LA CAUSA 2019]]</f>
        <v>218</v>
      </c>
      <c r="F220" s="1">
        <f>+Tabla15[[#This Row],[0]]*Tabla15[[#This Row],[NOMBRE DE LA CAUSA 2019]]</f>
        <v>218</v>
      </c>
      <c r="G220" s="1" t="s">
        <v>696</v>
      </c>
      <c r="I220" s="5" t="s">
        <v>499</v>
      </c>
      <c r="K220" s="5" t="s">
        <v>698</v>
      </c>
      <c r="L220" s="10" t="s">
        <v>1168</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1169</v>
      </c>
      <c r="C221" s="1">
        <v>1</v>
      </c>
      <c r="D221" s="1">
        <f>+IF(Tabla15[[#This Row],[NOMBRE DE LA CAUSA 2018]]=0,0,1)</f>
        <v>1</v>
      </c>
      <c r="E221" s="1">
        <f>+E220+Tabla15[[#This Row],[NOMBRE DE LA CAUSA 2019]]</f>
        <v>219</v>
      </c>
      <c r="F221" s="1">
        <f>+Tabla15[[#This Row],[0]]*Tabla15[[#This Row],[NOMBRE DE LA CAUSA 2019]]</f>
        <v>219</v>
      </c>
      <c r="G221" s="5" t="s">
        <v>701</v>
      </c>
      <c r="J221" s="1" t="s">
        <v>702</v>
      </c>
      <c r="K221" s="1" t="s">
        <v>698</v>
      </c>
      <c r="L221" s="5" t="s">
        <v>1170</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1171</v>
      </c>
      <c r="C222" s="1">
        <v>1</v>
      </c>
      <c r="D222" s="1">
        <f>+IF(Tabla15[[#This Row],[NOMBRE DE LA CAUSA 2018]]=0,0,1)</f>
        <v>1</v>
      </c>
      <c r="E222" s="1">
        <f>+E221+Tabla15[[#This Row],[NOMBRE DE LA CAUSA 2019]]</f>
        <v>220</v>
      </c>
      <c r="F222" s="1">
        <f>+Tabla15[[#This Row],[0]]*Tabla15[[#This Row],[NOMBRE DE LA CAUSA 2019]]</f>
        <v>220</v>
      </c>
      <c r="G222" s="5" t="s">
        <v>701</v>
      </c>
      <c r="J222" s="1" t="s">
        <v>702</v>
      </c>
      <c r="K222" s="1" t="s">
        <v>698</v>
      </c>
      <c r="L222" s="5" t="s">
        <v>1172</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1173</v>
      </c>
      <c r="C223" s="1">
        <v>1</v>
      </c>
      <c r="D223" s="1">
        <f>+IF(Tabla15[[#This Row],[NOMBRE DE LA CAUSA 2018]]=0,0,1)</f>
        <v>1</v>
      </c>
      <c r="E223" s="1">
        <f>+E222+Tabla15[[#This Row],[NOMBRE DE LA CAUSA 2019]]</f>
        <v>221</v>
      </c>
      <c r="F223" s="1">
        <f>+Tabla15[[#This Row],[0]]*Tabla15[[#This Row],[NOMBRE DE LA CAUSA 2019]]</f>
        <v>221</v>
      </c>
      <c r="G223" s="5" t="s">
        <v>701</v>
      </c>
      <c r="J223" s="1" t="s">
        <v>702</v>
      </c>
      <c r="K223" s="1" t="s">
        <v>698</v>
      </c>
      <c r="L223" s="5" t="s">
        <v>1174</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1175</v>
      </c>
      <c r="C224" s="1">
        <v>1</v>
      </c>
      <c r="D224" s="1">
        <f>+IF(Tabla15[[#This Row],[NOMBRE DE LA CAUSA 2018]]=0,0,1)</f>
        <v>1</v>
      </c>
      <c r="E224" s="1">
        <f>+E223+Tabla15[[#This Row],[NOMBRE DE LA CAUSA 2019]]</f>
        <v>222</v>
      </c>
      <c r="F224" s="1">
        <f>+Tabla15[[#This Row],[0]]*Tabla15[[#This Row],[NOMBRE DE LA CAUSA 2019]]</f>
        <v>222</v>
      </c>
      <c r="G224" s="5" t="s">
        <v>701</v>
      </c>
      <c r="J224" s="1" t="s">
        <v>702</v>
      </c>
      <c r="K224" s="1" t="s">
        <v>698</v>
      </c>
      <c r="L224" s="5" t="s">
        <v>1176</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1177</v>
      </c>
      <c r="C225" s="1">
        <v>1</v>
      </c>
      <c r="D225" s="1">
        <f>+IF(Tabla15[[#This Row],[NOMBRE DE LA CAUSA 2018]]=0,0,1)</f>
        <v>1</v>
      </c>
      <c r="E225" s="1">
        <f>+E224+Tabla15[[#This Row],[NOMBRE DE LA CAUSA 2019]]</f>
        <v>223</v>
      </c>
      <c r="F225" s="1">
        <f>+Tabla15[[#This Row],[0]]*Tabla15[[#This Row],[NOMBRE DE LA CAUSA 2019]]</f>
        <v>223</v>
      </c>
      <c r="G225" s="1" t="s">
        <v>701</v>
      </c>
      <c r="J225" s="1" t="s">
        <v>702</v>
      </c>
      <c r="K225" s="1" t="s">
        <v>698</v>
      </c>
      <c r="L225" s="5" t="s">
        <v>1178</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1179</v>
      </c>
      <c r="C226" s="1">
        <v>1</v>
      </c>
      <c r="D226" s="1">
        <f>+IF(Tabla15[[#This Row],[NOMBRE DE LA CAUSA 2018]]=0,0,1)</f>
        <v>1</v>
      </c>
      <c r="E226" s="1">
        <f>+E225+Tabla15[[#This Row],[NOMBRE DE LA CAUSA 2019]]</f>
        <v>224</v>
      </c>
      <c r="F226" s="1">
        <f>+Tabla15[[#This Row],[0]]*Tabla15[[#This Row],[NOMBRE DE LA CAUSA 2019]]</f>
        <v>224</v>
      </c>
      <c r="G226" s="5" t="s">
        <v>701</v>
      </c>
      <c r="J226" s="1" t="s">
        <v>702</v>
      </c>
      <c r="K226" s="1" t="s">
        <v>698</v>
      </c>
      <c r="L226" s="5" t="s">
        <v>1180</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1181</v>
      </c>
      <c r="C227" s="1">
        <v>1</v>
      </c>
      <c r="D227" s="1">
        <f>+IF(Tabla15[[#This Row],[NOMBRE DE LA CAUSA 2018]]=0,0,1)</f>
        <v>1</v>
      </c>
      <c r="E227" s="1">
        <f>+E226+Tabla15[[#This Row],[NOMBRE DE LA CAUSA 2019]]</f>
        <v>225</v>
      </c>
      <c r="F227" s="1">
        <f>+Tabla15[[#This Row],[0]]*Tabla15[[#This Row],[NOMBRE DE LA CAUSA 2019]]</f>
        <v>225</v>
      </c>
      <c r="G227" s="1" t="s">
        <v>696</v>
      </c>
      <c r="I227" s="5" t="s">
        <v>499</v>
      </c>
      <c r="K227" s="5" t="s">
        <v>698</v>
      </c>
      <c r="L227" s="5" t="s">
        <v>1182</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1183</v>
      </c>
      <c r="C228" s="1">
        <v>1</v>
      </c>
      <c r="D228" s="1">
        <f>+IF(Tabla15[[#This Row],[NOMBRE DE LA CAUSA 2018]]=0,0,1)</f>
        <v>1</v>
      </c>
      <c r="E228" s="1">
        <f>+E227+Tabla15[[#This Row],[NOMBRE DE LA CAUSA 2019]]</f>
        <v>226</v>
      </c>
      <c r="F228" s="1">
        <f>+Tabla15[[#This Row],[0]]*Tabla15[[#This Row],[NOMBRE DE LA CAUSA 2019]]</f>
        <v>226</v>
      </c>
      <c r="G228" s="5" t="s">
        <v>701</v>
      </c>
      <c r="J228" s="1" t="s">
        <v>702</v>
      </c>
      <c r="K228" s="5" t="s">
        <v>698</v>
      </c>
      <c r="L228" s="1" t="s">
        <v>1184</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1185</v>
      </c>
      <c r="C229" s="1">
        <v>1</v>
      </c>
      <c r="D229" s="1">
        <f>+IF(Tabla15[[#This Row],[NOMBRE DE LA CAUSA 2018]]=0,0,1)</f>
        <v>1</v>
      </c>
      <c r="E229" s="1">
        <f>+E228+Tabla15[[#This Row],[NOMBRE DE LA CAUSA 2019]]</f>
        <v>227</v>
      </c>
      <c r="F229" s="1">
        <f>+Tabla15[[#This Row],[0]]*Tabla15[[#This Row],[NOMBRE DE LA CAUSA 2019]]</f>
        <v>227</v>
      </c>
      <c r="G229" s="1" t="s">
        <v>696</v>
      </c>
      <c r="K229" s="1" t="s">
        <v>698</v>
      </c>
      <c r="L229" s="1" t="s">
        <v>1186</v>
      </c>
      <c r="M229" s="4">
        <v>2048</v>
      </c>
      <c r="N229" s="1" t="str">
        <f>+Tabla15[[#This Row],[NOMBRE DE LA CAUSA 2017]]</f>
        <v>ILEGALIDAD DEL ACTO ADMINISTRATIVO QUE INTERPRETA UNILATERALMENTE EL CONTRATO</v>
      </c>
    </row>
    <row r="230" spans="1:14" ht="15" customHeight="1" x14ac:dyDescent="0.25">
      <c r="A230" s="1">
        <f>+Tabla15[[#This Row],[1]]</f>
        <v>228</v>
      </c>
      <c r="B230" s="1" t="s">
        <v>1187</v>
      </c>
      <c r="C230" s="1">
        <v>1</v>
      </c>
      <c r="D230" s="1">
        <f>+IF(Tabla15[[#This Row],[NOMBRE DE LA CAUSA 2018]]=0,0,1)</f>
        <v>1</v>
      </c>
      <c r="E230" s="1">
        <f>+E229+Tabla15[[#This Row],[NOMBRE DE LA CAUSA 2019]]</f>
        <v>228</v>
      </c>
      <c r="F230" s="1">
        <f>+Tabla15[[#This Row],[0]]*Tabla15[[#This Row],[NOMBRE DE LA CAUSA 2019]]</f>
        <v>228</v>
      </c>
      <c r="G230" s="5" t="s">
        <v>701</v>
      </c>
      <c r="I230" s="5" t="s">
        <v>499</v>
      </c>
      <c r="J230" s="1" t="s">
        <v>702</v>
      </c>
      <c r="K230" s="1" t="s">
        <v>698</v>
      </c>
      <c r="L230" s="5" t="s">
        <v>1188</v>
      </c>
      <c r="M230" s="4">
        <v>831</v>
      </c>
      <c r="N230" s="1" t="str">
        <f>+Tabla15[[#This Row],[NOMBRE DE LA CAUSA 2017]]</f>
        <v>ILEGALIDAD DEL ACTO ADMINISTRATIVO QUE LIBRA MANDAMIENTO DE PAGO</v>
      </c>
    </row>
    <row r="231" spans="1:14" ht="15" customHeight="1" x14ac:dyDescent="0.25">
      <c r="A231" s="1">
        <f>+Tabla15[[#This Row],[1]]</f>
        <v>229</v>
      </c>
      <c r="B231" s="5" t="s">
        <v>1189</v>
      </c>
      <c r="C231" s="1">
        <v>1</v>
      </c>
      <c r="D231" s="1">
        <f>+IF(Tabla15[[#This Row],[NOMBRE DE LA CAUSA 2018]]=0,0,1)</f>
        <v>1</v>
      </c>
      <c r="E231" s="1">
        <f>+E230+Tabla15[[#This Row],[NOMBRE DE LA CAUSA 2019]]</f>
        <v>229</v>
      </c>
      <c r="F231" s="1">
        <f>+Tabla15[[#This Row],[0]]*Tabla15[[#This Row],[NOMBRE DE LA CAUSA 2019]]</f>
        <v>229</v>
      </c>
      <c r="G231" s="1" t="s">
        <v>696</v>
      </c>
      <c r="I231" s="5" t="s">
        <v>499</v>
      </c>
      <c r="K231" s="5" t="s">
        <v>698</v>
      </c>
      <c r="L231" s="5" t="s">
        <v>1190</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1191</v>
      </c>
      <c r="C232" s="1">
        <v>1</v>
      </c>
      <c r="D232" s="1">
        <f>+IF(Tabla15[[#This Row],[NOMBRE DE LA CAUSA 2018]]=0,0,1)</f>
        <v>1</v>
      </c>
      <c r="E232" s="1">
        <f>+E231+Tabla15[[#This Row],[NOMBRE DE LA CAUSA 2019]]</f>
        <v>230</v>
      </c>
      <c r="F232" s="1">
        <f>+Tabla15[[#This Row],[0]]*Tabla15[[#This Row],[NOMBRE DE LA CAUSA 2019]]</f>
        <v>230</v>
      </c>
      <c r="G232" s="1" t="s">
        <v>701</v>
      </c>
      <c r="J232" s="1" t="s">
        <v>702</v>
      </c>
      <c r="K232" s="1" t="s">
        <v>698</v>
      </c>
      <c r="L232" s="1" t="s">
        <v>1192</v>
      </c>
      <c r="M232" s="4">
        <v>539</v>
      </c>
      <c r="N232" s="1" t="str">
        <f>+Tabla15[[#This Row],[NOMBRE DE LA CAUSA 2017]]</f>
        <v>ILEGALIDAD DEL ACTO ADMINISTRATIVO QUE LIQUIDA LA PENSION - ACCION DE LESIVIDAD</v>
      </c>
    </row>
    <row r="233" spans="1:14" ht="15" customHeight="1" x14ac:dyDescent="0.25">
      <c r="A233" s="1">
        <f>+Tabla15[[#This Row],[1]]</f>
        <v>231</v>
      </c>
      <c r="B233" s="1" t="s">
        <v>1193</v>
      </c>
      <c r="C233" s="1">
        <v>1</v>
      </c>
      <c r="D233" s="1">
        <f>+IF(Tabla15[[#This Row],[NOMBRE DE LA CAUSA 2018]]=0,0,1)</f>
        <v>1</v>
      </c>
      <c r="E233" s="1">
        <f>+E232+Tabla15[[#This Row],[NOMBRE DE LA CAUSA 2019]]</f>
        <v>231</v>
      </c>
      <c r="F233" s="1">
        <f>+Tabla15[[#This Row],[0]]*Tabla15[[#This Row],[NOMBRE DE LA CAUSA 2019]]</f>
        <v>231</v>
      </c>
      <c r="G233" s="1" t="s">
        <v>701</v>
      </c>
      <c r="J233" s="1" t="s">
        <v>702</v>
      </c>
      <c r="K233" s="1" t="s">
        <v>698</v>
      </c>
      <c r="L233" s="1" t="s">
        <v>1194</v>
      </c>
      <c r="M233" s="4">
        <v>407</v>
      </c>
      <c r="N233" s="1" t="str">
        <f>+Tabla15[[#This Row],[NOMBRE DE LA CAUSA 2017]]</f>
        <v>ILEGALIDAD DEL ACTO ADMINISTRATIVO QUE LIQUIDA UN CONTRATO</v>
      </c>
    </row>
    <row r="234" spans="1:14" ht="15" customHeight="1" x14ac:dyDescent="0.25">
      <c r="A234" s="1">
        <f>+Tabla15[[#This Row],[1]]</f>
        <v>232</v>
      </c>
      <c r="B234" s="5" t="s">
        <v>1195</v>
      </c>
      <c r="C234" s="1">
        <v>1</v>
      </c>
      <c r="D234" s="1">
        <f>+IF(Tabla15[[#This Row],[NOMBRE DE LA CAUSA 2018]]=0,0,1)</f>
        <v>1</v>
      </c>
      <c r="E234" s="1">
        <f>+E233+Tabla15[[#This Row],[NOMBRE DE LA CAUSA 2019]]</f>
        <v>232</v>
      </c>
      <c r="F234" s="1">
        <f>+Tabla15[[#This Row],[0]]*Tabla15[[#This Row],[NOMBRE DE LA CAUSA 2019]]</f>
        <v>232</v>
      </c>
      <c r="G234" s="1" t="s">
        <v>739</v>
      </c>
      <c r="H234" s="1" t="s">
        <v>1029</v>
      </c>
      <c r="K234" s="5" t="s">
        <v>698</v>
      </c>
      <c r="L234" s="5" t="s">
        <v>1196</v>
      </c>
      <c r="M234" s="4">
        <v>2298</v>
      </c>
      <c r="N234" s="1" t="str">
        <f>+Tabla15[[#This Row],[NOMBRE DE LA CAUSA 2017]]</f>
        <v>ILEGALIDAD DEL ACTO ADMINISTRATIVO QUE LIQUIDA UN IMPUESTO</v>
      </c>
    </row>
    <row r="235" spans="1:14" ht="15" customHeight="1" x14ac:dyDescent="0.25">
      <c r="A235" s="1">
        <f>+Tabla15[[#This Row],[1]]</f>
        <v>233</v>
      </c>
      <c r="B235" s="5" t="s">
        <v>1197</v>
      </c>
      <c r="C235" s="1">
        <v>1</v>
      </c>
      <c r="D235" s="1">
        <f>+IF(Tabla15[[#This Row],[NOMBRE DE LA CAUSA 2018]]=0,0,1)</f>
        <v>1</v>
      </c>
      <c r="E235" s="1">
        <f>+E234+Tabla15[[#This Row],[NOMBRE DE LA CAUSA 2019]]</f>
        <v>233</v>
      </c>
      <c r="F235" s="1">
        <f>+Tabla15[[#This Row],[0]]*Tabla15[[#This Row],[NOMBRE DE LA CAUSA 2019]]</f>
        <v>233</v>
      </c>
      <c r="G235" s="1" t="s">
        <v>696</v>
      </c>
      <c r="I235" s="5" t="s">
        <v>499</v>
      </c>
      <c r="K235" s="5" t="s">
        <v>698</v>
      </c>
      <c r="L235" s="5" t="s">
        <v>1198</v>
      </c>
      <c r="M235" s="27">
        <v>2329</v>
      </c>
      <c r="N235" s="1" t="str">
        <f>+Tabla15[[#This Row],[NOMBRE DE LA CAUSA 2017]]</f>
        <v>ILEGALIDAD DEL ACTO ADMINISTRATIVO QUE LIQUIDA UNA CONTRIBUCION DE OBRA PUBLICA</v>
      </c>
    </row>
    <row r="236" spans="1:14" ht="15" customHeight="1" x14ac:dyDescent="0.25">
      <c r="A236" s="1">
        <f>+Tabla15[[#This Row],[1]]</f>
        <v>234</v>
      </c>
      <c r="B236" s="5" t="s">
        <v>1199</v>
      </c>
      <c r="C236" s="1">
        <v>1</v>
      </c>
      <c r="D236" s="1">
        <f>+IF(Tabla15[[#This Row],[NOMBRE DE LA CAUSA 2018]]=0,0,1)</f>
        <v>1</v>
      </c>
      <c r="E236" s="1">
        <f>+E235+Tabla15[[#This Row],[NOMBRE DE LA CAUSA 2019]]</f>
        <v>234</v>
      </c>
      <c r="F236" s="1">
        <f>+Tabla15[[#This Row],[0]]*Tabla15[[#This Row],[NOMBRE DE LA CAUSA 2019]]</f>
        <v>234</v>
      </c>
      <c r="G236" s="1" t="s">
        <v>739</v>
      </c>
      <c r="H236" s="1" t="s">
        <v>1029</v>
      </c>
      <c r="K236" s="5" t="s">
        <v>698</v>
      </c>
      <c r="L236" s="5" t="s">
        <v>1200</v>
      </c>
      <c r="M236" s="4">
        <v>2302</v>
      </c>
      <c r="N236" s="1" t="str">
        <f>+Tabla15[[#This Row],[NOMBRE DE LA CAUSA 2017]]</f>
        <v>ILEGALIDAD DEL ACTO ADMINISTRATIVO QUE LIQUIDA UNA CONTRIBUCION ESPECIAL</v>
      </c>
    </row>
    <row r="237" spans="1:14" ht="15" customHeight="1" x14ac:dyDescent="0.25">
      <c r="A237" s="1">
        <f>+Tabla15[[#This Row],[1]]</f>
        <v>235</v>
      </c>
      <c r="B237" s="5" t="s">
        <v>1201</v>
      </c>
      <c r="C237" s="1">
        <v>1</v>
      </c>
      <c r="D237" s="1">
        <f>+IF(Tabla15[[#This Row],[NOMBRE DE LA CAUSA 2018]]=0,0,1)</f>
        <v>1</v>
      </c>
      <c r="E237" s="1">
        <f>+E236+Tabla15[[#This Row],[NOMBRE DE LA CAUSA 2019]]</f>
        <v>235</v>
      </c>
      <c r="F237" s="1">
        <f>+Tabla15[[#This Row],[0]]*Tabla15[[#This Row],[NOMBRE DE LA CAUSA 2019]]</f>
        <v>235</v>
      </c>
      <c r="G237" s="1" t="s">
        <v>739</v>
      </c>
      <c r="H237" s="1" t="s">
        <v>1029</v>
      </c>
      <c r="K237" s="5" t="s">
        <v>698</v>
      </c>
      <c r="L237" s="10" t="s">
        <v>1202</v>
      </c>
      <c r="M237" s="4">
        <v>2300</v>
      </c>
      <c r="N237" s="1" t="str">
        <f>+Tabla15[[#This Row],[NOMBRE DE LA CAUSA 2017]]</f>
        <v>ILEGALIDAD DEL ACTO ADMINISTRATIVO QUE LIQUIDA UNA TASA</v>
      </c>
    </row>
    <row r="238" spans="1:14" ht="15" customHeight="1" x14ac:dyDescent="0.25">
      <c r="A238" s="1">
        <f>+Tabla15[[#This Row],[1]]</f>
        <v>236</v>
      </c>
      <c r="B238" s="5" t="s">
        <v>1203</v>
      </c>
      <c r="C238" s="1">
        <v>1</v>
      </c>
      <c r="D238" s="1">
        <f>+IF(Tabla15[[#This Row],[NOMBRE DE LA CAUSA 2018]]=0,0,1)</f>
        <v>1</v>
      </c>
      <c r="E238" s="1">
        <f>+E237+Tabla15[[#This Row],[NOMBRE DE LA CAUSA 2019]]</f>
        <v>236</v>
      </c>
      <c r="F238" s="1">
        <f>+Tabla15[[#This Row],[0]]*Tabla15[[#This Row],[NOMBRE DE LA CAUSA 2019]]</f>
        <v>236</v>
      </c>
      <c r="G238" s="5" t="s">
        <v>701</v>
      </c>
      <c r="J238" s="1" t="s">
        <v>702</v>
      </c>
      <c r="K238" s="1" t="s">
        <v>698</v>
      </c>
      <c r="L238" s="5" t="s">
        <v>1204</v>
      </c>
      <c r="M238" s="4">
        <v>834</v>
      </c>
      <c r="N238" s="1" t="str">
        <f>+Tabla15[[#This Row],[NOMBRE DE LA CAUSA 2017]]</f>
        <v>ILEGALIDAD DEL ACTO ADMINISTRATIVO QUE MODIFICA PLANTA DE PERSONAL</v>
      </c>
    </row>
    <row r="239" spans="1:14" ht="15" customHeight="1" x14ac:dyDescent="0.25">
      <c r="A239" s="1">
        <f>+Tabla15[[#This Row],[1]]</f>
        <v>237</v>
      </c>
      <c r="B239" s="5" t="s">
        <v>1205</v>
      </c>
      <c r="C239" s="1">
        <v>1</v>
      </c>
      <c r="D239" s="1">
        <f>+IF(Tabla15[[#This Row],[NOMBRE DE LA CAUSA 2018]]=0,0,1)</f>
        <v>1</v>
      </c>
      <c r="E239" s="1">
        <f>+E238+Tabla15[[#This Row],[NOMBRE DE LA CAUSA 2019]]</f>
        <v>237</v>
      </c>
      <c r="F239" s="1">
        <f>+Tabla15[[#This Row],[0]]*Tabla15[[#This Row],[NOMBRE DE LA CAUSA 2019]]</f>
        <v>237</v>
      </c>
      <c r="G239" s="1" t="s">
        <v>696</v>
      </c>
      <c r="I239" s="5" t="s">
        <v>499</v>
      </c>
      <c r="K239" s="5" t="s">
        <v>698</v>
      </c>
      <c r="L239" s="5" t="s">
        <v>1206</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1207</v>
      </c>
      <c r="C240" s="1">
        <v>1</v>
      </c>
      <c r="D240" s="1">
        <f>+IF(Tabla15[[#This Row],[NOMBRE DE LA CAUSA 2018]]=0,0,1)</f>
        <v>1</v>
      </c>
      <c r="E240" s="1">
        <f>+E239+Tabla15[[#This Row],[NOMBRE DE LA CAUSA 2019]]</f>
        <v>238</v>
      </c>
      <c r="F240" s="1">
        <f>+Tabla15[[#This Row],[0]]*Tabla15[[#This Row],[NOMBRE DE LA CAUSA 2019]]</f>
        <v>238</v>
      </c>
      <c r="G240" s="1" t="s">
        <v>696</v>
      </c>
      <c r="K240" s="5" t="s">
        <v>698</v>
      </c>
      <c r="L240" s="5" t="s">
        <v>1208</v>
      </c>
      <c r="M240" s="4">
        <v>2293</v>
      </c>
      <c r="N240" s="1" t="str">
        <f>+Tabla15[[#This Row],[NOMBRE DE LA CAUSA 2017]]</f>
        <v>ILEGALIDAD DEL ACTO ADMINISTRATIVO QUE NIEGA APORTES MINEROS</v>
      </c>
    </row>
    <row r="241" spans="1:14" ht="15" customHeight="1" x14ac:dyDescent="0.25">
      <c r="A241" s="1">
        <f>+Tabla15[[#This Row],[1]]</f>
        <v>239</v>
      </c>
      <c r="B241" s="5" t="s">
        <v>1209</v>
      </c>
      <c r="C241" s="1">
        <v>1</v>
      </c>
      <c r="D241" s="1">
        <f>+IF(Tabla15[[#This Row],[NOMBRE DE LA CAUSA 2018]]=0,0,1)</f>
        <v>1</v>
      </c>
      <c r="E241" s="1">
        <f>+E240+Tabla15[[#This Row],[NOMBRE DE LA CAUSA 2019]]</f>
        <v>239</v>
      </c>
      <c r="F241" s="1">
        <f>+Tabla15[[#This Row],[0]]*Tabla15[[#This Row],[NOMBRE DE LA CAUSA 2019]]</f>
        <v>239</v>
      </c>
      <c r="G241" s="5" t="s">
        <v>701</v>
      </c>
      <c r="J241" s="1" t="s">
        <v>702</v>
      </c>
      <c r="K241" s="1" t="s">
        <v>698</v>
      </c>
      <c r="L241" s="5" t="s">
        <v>1210</v>
      </c>
      <c r="M241" s="4">
        <v>838</v>
      </c>
      <c r="N241" s="1" t="str">
        <f>+Tabla15[[#This Row],[NOMBRE DE LA CAUSA 2017]]</f>
        <v>ILEGALIDAD DEL ACTO ADMINISTRATIVO QUE NIEGA CONDONACION DE CREDITO EDUCATIVO</v>
      </c>
    </row>
    <row r="242" spans="1:14" ht="15" customHeight="1" x14ac:dyDescent="0.25">
      <c r="A242" s="1">
        <f>+Tabla15[[#This Row],[1]]</f>
        <v>240</v>
      </c>
      <c r="B242" s="1" t="s">
        <v>1211</v>
      </c>
      <c r="C242" s="1">
        <v>1</v>
      </c>
      <c r="D242" s="1">
        <f>+IF(Tabla15[[#This Row],[NOMBRE DE LA CAUSA 2018]]=0,0,1)</f>
        <v>1</v>
      </c>
      <c r="E242" s="1">
        <f>+E241+Tabla15[[#This Row],[NOMBRE DE LA CAUSA 2019]]</f>
        <v>240</v>
      </c>
      <c r="F242" s="1">
        <f>+Tabla15[[#This Row],[0]]*Tabla15[[#This Row],[NOMBRE DE LA CAUSA 2019]]</f>
        <v>240</v>
      </c>
      <c r="G242" s="5" t="s">
        <v>701</v>
      </c>
      <c r="J242" s="1" t="s">
        <v>702</v>
      </c>
      <c r="K242" s="1" t="s">
        <v>698</v>
      </c>
      <c r="L242" s="9" t="s">
        <v>1212</v>
      </c>
      <c r="M242" s="4">
        <v>836</v>
      </c>
      <c r="N242" s="1" t="str">
        <f>+Tabla15[[#This Row],[NOMBRE DE LA CAUSA 2017]]</f>
        <v>ILEGALIDAD DEL ACTO ADMINISTRATIVO QUE NIEGA CREACION DE ZONA FRANCA</v>
      </c>
    </row>
    <row r="243" spans="1:14" ht="15" customHeight="1" x14ac:dyDescent="0.25">
      <c r="A243" s="1">
        <f>+Tabla15[[#This Row],[1]]</f>
        <v>241</v>
      </c>
      <c r="B243" s="1" t="s">
        <v>1213</v>
      </c>
      <c r="C243" s="1">
        <v>1</v>
      </c>
      <c r="D243" s="1">
        <f>+IF(Tabla15[[#This Row],[NOMBRE DE LA CAUSA 2018]]=0,0,1)</f>
        <v>1</v>
      </c>
      <c r="E243" s="1">
        <f>+E242+Tabla15[[#This Row],[NOMBRE DE LA CAUSA 2019]]</f>
        <v>241</v>
      </c>
      <c r="F243" s="1">
        <f>+Tabla15[[#This Row],[0]]*Tabla15[[#This Row],[NOMBRE DE LA CAUSA 2019]]</f>
        <v>241</v>
      </c>
      <c r="G243" s="5" t="s">
        <v>701</v>
      </c>
      <c r="I243" s="5" t="s">
        <v>499</v>
      </c>
      <c r="J243" s="1" t="s">
        <v>702</v>
      </c>
      <c r="K243" s="1" t="s">
        <v>698</v>
      </c>
      <c r="L243" s="5" t="s">
        <v>1214</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1215</v>
      </c>
      <c r="C244" s="1">
        <v>1</v>
      </c>
      <c r="D244" s="1">
        <f>+IF(Tabla15[[#This Row],[NOMBRE DE LA CAUSA 2018]]=0,0,1)</f>
        <v>1</v>
      </c>
      <c r="E244" s="1">
        <f>+E243+Tabla15[[#This Row],[NOMBRE DE LA CAUSA 2019]]</f>
        <v>242</v>
      </c>
      <c r="F244" s="1">
        <f>+Tabla15[[#This Row],[0]]*Tabla15[[#This Row],[NOMBRE DE LA CAUSA 2019]]</f>
        <v>242</v>
      </c>
      <c r="G244" s="5" t="s">
        <v>701</v>
      </c>
      <c r="J244" s="1" t="s">
        <v>702</v>
      </c>
      <c r="K244" s="1" t="s">
        <v>698</v>
      </c>
      <c r="L244" s="5" t="s">
        <v>1216</v>
      </c>
      <c r="M244" s="4">
        <v>1979</v>
      </c>
      <c r="N244" s="1" t="str">
        <f>+Tabla15[[#This Row],[NOMBRE DE LA CAUSA 2017]]</f>
        <v>ILEGALIDAD DEL ACTO ADMINISTRATIVO QUE NIEGA EXPEDICION DE HOJA DE SERVICIOS</v>
      </c>
    </row>
    <row r="245" spans="1:14" ht="15" customHeight="1" x14ac:dyDescent="0.25">
      <c r="A245" s="1">
        <f>+Tabla15[[#This Row],[1]]</f>
        <v>243</v>
      </c>
      <c r="B245" s="1" t="s">
        <v>1217</v>
      </c>
      <c r="C245" s="1">
        <v>1</v>
      </c>
      <c r="D245" s="1">
        <f>+IF(Tabla15[[#This Row],[NOMBRE DE LA CAUSA 2018]]=0,0,1)</f>
        <v>1</v>
      </c>
      <c r="E245" s="1">
        <f>+E244+Tabla15[[#This Row],[NOMBRE DE LA CAUSA 2019]]</f>
        <v>243</v>
      </c>
      <c r="F245" s="1">
        <f>+Tabla15[[#This Row],[0]]*Tabla15[[#This Row],[NOMBRE DE LA CAUSA 2019]]</f>
        <v>243</v>
      </c>
      <c r="G245" s="5" t="s">
        <v>701</v>
      </c>
      <c r="J245" s="1" t="s">
        <v>702</v>
      </c>
      <c r="K245" s="1" t="s">
        <v>698</v>
      </c>
      <c r="L245" s="5" t="s">
        <v>1218</v>
      </c>
      <c r="M245" s="4">
        <v>1989</v>
      </c>
      <c r="N245" s="1" t="str">
        <f>+Tabla15[[#This Row],[NOMBRE DE LA CAUSA 2017]]</f>
        <v>ILEGALIDAD DEL ACTO ADMINISTRATIVO QUE NIEGA FINANCIACION DE ESTUDIOS</v>
      </c>
    </row>
    <row r="246" spans="1:14" ht="15" customHeight="1" x14ac:dyDescent="0.25">
      <c r="A246" s="1">
        <f>+Tabla15[[#This Row],[1]]</f>
        <v>244</v>
      </c>
      <c r="B246" s="1" t="s">
        <v>1219</v>
      </c>
      <c r="C246" s="1">
        <v>1</v>
      </c>
      <c r="D246" s="1">
        <f>+IF(Tabla15[[#This Row],[NOMBRE DE LA CAUSA 2018]]=0,0,1)</f>
        <v>1</v>
      </c>
      <c r="E246" s="1">
        <f>+E245+Tabla15[[#This Row],[NOMBRE DE LA CAUSA 2019]]</f>
        <v>244</v>
      </c>
      <c r="F246" s="1">
        <f>+Tabla15[[#This Row],[0]]*Tabla15[[#This Row],[NOMBRE DE LA CAUSA 2019]]</f>
        <v>244</v>
      </c>
      <c r="G246" s="1" t="s">
        <v>701</v>
      </c>
      <c r="J246" s="1" t="s">
        <v>702</v>
      </c>
      <c r="K246" s="1" t="s">
        <v>698</v>
      </c>
      <c r="L246" s="1" t="s">
        <v>1220</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1221</v>
      </c>
      <c r="C247" s="1">
        <v>1</v>
      </c>
      <c r="D247" s="1">
        <f>+IF(Tabla15[[#This Row],[NOMBRE DE LA CAUSA 2018]]=0,0,1)</f>
        <v>1</v>
      </c>
      <c r="E247" s="1">
        <f>+E246+Tabla15[[#This Row],[NOMBRE DE LA CAUSA 2019]]</f>
        <v>245</v>
      </c>
      <c r="F247" s="1">
        <f>+Tabla15[[#This Row],[0]]*Tabla15[[#This Row],[NOMBRE DE LA CAUSA 2019]]</f>
        <v>245</v>
      </c>
      <c r="G247" s="1" t="s">
        <v>696</v>
      </c>
      <c r="K247" s="5" t="s">
        <v>698</v>
      </c>
      <c r="L247" s="5" t="s">
        <v>1222</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1223</v>
      </c>
      <c r="C248" s="1">
        <v>1</v>
      </c>
      <c r="D248" s="1">
        <f>+IF(Tabla15[[#This Row],[NOMBRE DE LA CAUSA 2018]]=0,0,1)</f>
        <v>1</v>
      </c>
      <c r="E248" s="1">
        <f>+E247+Tabla15[[#This Row],[NOMBRE DE LA CAUSA 2019]]</f>
        <v>246</v>
      </c>
      <c r="F248" s="1">
        <f>+Tabla15[[#This Row],[0]]*Tabla15[[#This Row],[NOMBRE DE LA CAUSA 2019]]</f>
        <v>246</v>
      </c>
      <c r="G248" s="1" t="s">
        <v>696</v>
      </c>
      <c r="I248" s="5"/>
      <c r="K248" s="5" t="s">
        <v>698</v>
      </c>
      <c r="L248" s="5" t="s">
        <v>1224</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1225</v>
      </c>
      <c r="C249" s="1">
        <v>1</v>
      </c>
      <c r="D249" s="1">
        <f>+IF(Tabla15[[#This Row],[NOMBRE DE LA CAUSA 2018]]=0,0,1)</f>
        <v>1</v>
      </c>
      <c r="E249" s="1">
        <f>+E248+Tabla15[[#This Row],[NOMBRE DE LA CAUSA 2019]]</f>
        <v>247</v>
      </c>
      <c r="F249" s="1">
        <f>+Tabla15[[#This Row],[0]]*Tabla15[[#This Row],[NOMBRE DE LA CAUSA 2019]]</f>
        <v>247</v>
      </c>
      <c r="G249" s="5" t="s">
        <v>701</v>
      </c>
      <c r="I249" s="5" t="s">
        <v>499</v>
      </c>
      <c r="J249" s="1" t="s">
        <v>702</v>
      </c>
      <c r="K249" s="1" t="s">
        <v>698</v>
      </c>
      <c r="L249" s="5" t="s">
        <v>1226</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1227</v>
      </c>
      <c r="C250" s="1">
        <v>1</v>
      </c>
      <c r="D250" s="1">
        <f>+IF(Tabla15[[#This Row],[NOMBRE DE LA CAUSA 2018]]=0,0,1)</f>
        <v>1</v>
      </c>
      <c r="E250" s="1">
        <f>+E249+Tabla15[[#This Row],[NOMBRE DE LA CAUSA 2019]]</f>
        <v>248</v>
      </c>
      <c r="F250" s="1">
        <f>+Tabla15[[#This Row],[0]]*Tabla15[[#This Row],[NOMBRE DE LA CAUSA 2019]]</f>
        <v>248</v>
      </c>
      <c r="G250" s="5" t="s">
        <v>701</v>
      </c>
      <c r="I250" s="5" t="s">
        <v>499</v>
      </c>
      <c r="J250" s="1" t="s">
        <v>702</v>
      </c>
      <c r="K250" s="1" t="s">
        <v>698</v>
      </c>
      <c r="L250" s="5" t="s">
        <v>1228</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1229</v>
      </c>
      <c r="C251" s="1">
        <v>1</v>
      </c>
      <c r="D251" s="1">
        <f>+IF(Tabla15[[#This Row],[NOMBRE DE LA CAUSA 2018]]=0,0,1)</f>
        <v>1</v>
      </c>
      <c r="E251" s="1">
        <f>+E250+Tabla15[[#This Row],[NOMBRE DE LA CAUSA 2019]]</f>
        <v>249</v>
      </c>
      <c r="F251" s="1">
        <f>+Tabla15[[#This Row],[0]]*Tabla15[[#This Row],[NOMBRE DE LA CAUSA 2019]]</f>
        <v>249</v>
      </c>
      <c r="G251" s="5" t="s">
        <v>701</v>
      </c>
      <c r="H251" s="5"/>
      <c r="I251" s="5" t="s">
        <v>499</v>
      </c>
      <c r="J251" s="1" t="s">
        <v>702</v>
      </c>
      <c r="K251" s="1" t="s">
        <v>698</v>
      </c>
      <c r="L251" s="10" t="s">
        <v>1230</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1231</v>
      </c>
      <c r="C252" s="1">
        <v>1</v>
      </c>
      <c r="D252" s="1">
        <f>+IF(Tabla15[[#This Row],[NOMBRE DE LA CAUSA 2018]]=0,0,1)</f>
        <v>1</v>
      </c>
      <c r="E252" s="1">
        <f>+E251+Tabla15[[#This Row],[NOMBRE DE LA CAUSA 2019]]</f>
        <v>250</v>
      </c>
      <c r="F252" s="1">
        <f>+Tabla15[[#This Row],[0]]*Tabla15[[#This Row],[NOMBRE DE LA CAUSA 2019]]</f>
        <v>250</v>
      </c>
      <c r="G252" s="5" t="s">
        <v>701</v>
      </c>
      <c r="I252" s="5" t="s">
        <v>499</v>
      </c>
      <c r="J252" s="1" t="s">
        <v>702</v>
      </c>
      <c r="K252" s="1" t="s">
        <v>698</v>
      </c>
      <c r="L252" s="10" t="s">
        <v>1232</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1233</v>
      </c>
      <c r="C253" s="1">
        <v>1</v>
      </c>
      <c r="D253" s="1">
        <f>+IF(Tabla15[[#This Row],[NOMBRE DE LA CAUSA 2018]]=0,0,1)</f>
        <v>1</v>
      </c>
      <c r="E253" s="1">
        <f>+E252+Tabla15[[#This Row],[NOMBRE DE LA CAUSA 2019]]</f>
        <v>251</v>
      </c>
      <c r="F253" s="1">
        <f>+Tabla15[[#This Row],[0]]*Tabla15[[#This Row],[NOMBRE DE LA CAUSA 2019]]</f>
        <v>251</v>
      </c>
      <c r="G253" s="5" t="s">
        <v>701</v>
      </c>
      <c r="J253" s="1" t="s">
        <v>702</v>
      </c>
      <c r="K253" s="1" t="s">
        <v>698</v>
      </c>
      <c r="L253" s="10" t="s">
        <v>1234</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1235</v>
      </c>
      <c r="C254" s="1">
        <v>1</v>
      </c>
      <c r="D254" s="1">
        <f>+IF(Tabla15[[#This Row],[NOMBRE DE LA CAUSA 2018]]=0,0,1)</f>
        <v>1</v>
      </c>
      <c r="E254" s="1">
        <f>+E253+Tabla15[[#This Row],[NOMBRE DE LA CAUSA 2019]]</f>
        <v>252</v>
      </c>
      <c r="F254" s="1">
        <f>+Tabla15[[#This Row],[0]]*Tabla15[[#This Row],[NOMBRE DE LA CAUSA 2019]]</f>
        <v>252</v>
      </c>
      <c r="G254" s="1" t="s">
        <v>696</v>
      </c>
      <c r="K254" s="5" t="s">
        <v>698</v>
      </c>
      <c r="L254" s="5" t="s">
        <v>1236</v>
      </c>
      <c r="M254" s="4">
        <v>2291</v>
      </c>
      <c r="N254" s="1" t="str">
        <f>+Tabla15[[#This Row],[NOMBRE DE LA CAUSA 2017]]</f>
        <v>ILEGALIDAD DEL ACTO ADMINISTRATIVO QUE NIEGA LICENCIA DE EXPLORACION MINERA</v>
      </c>
    </row>
    <row r="255" spans="1:14" ht="15" customHeight="1" x14ac:dyDescent="0.25">
      <c r="A255" s="1">
        <f>+Tabla15[[#This Row],[1]]</f>
        <v>253</v>
      </c>
      <c r="B255" s="5" t="s">
        <v>1237</v>
      </c>
      <c r="C255" s="1">
        <v>1</v>
      </c>
      <c r="D255" s="1">
        <f>+IF(Tabla15[[#This Row],[NOMBRE DE LA CAUSA 2018]]=0,0,1)</f>
        <v>1</v>
      </c>
      <c r="E255" s="1">
        <f>+E254+Tabla15[[#This Row],[NOMBRE DE LA CAUSA 2019]]</f>
        <v>253</v>
      </c>
      <c r="F255" s="1">
        <f>+Tabla15[[#This Row],[0]]*Tabla15[[#This Row],[NOMBRE DE LA CAUSA 2019]]</f>
        <v>253</v>
      </c>
      <c r="G255" s="1" t="s">
        <v>696</v>
      </c>
      <c r="K255" s="5" t="s">
        <v>698</v>
      </c>
      <c r="L255" s="5" t="s">
        <v>1238</v>
      </c>
      <c r="M255" s="4">
        <v>2292</v>
      </c>
      <c r="N255" s="1" t="str">
        <f>+Tabla15[[#This Row],[NOMBRE DE LA CAUSA 2017]]</f>
        <v>ILEGALIDAD DEL ACTO ADMINISTRATIVO QUE NIEGA LICENCIA DE EXPLOTACION MINERA</v>
      </c>
    </row>
    <row r="256" spans="1:14" ht="15" customHeight="1" x14ac:dyDescent="0.25">
      <c r="A256" s="1">
        <f>+Tabla15[[#This Row],[1]]</f>
        <v>254</v>
      </c>
      <c r="B256" s="8" t="s">
        <v>1239</v>
      </c>
      <c r="C256" s="1">
        <v>1</v>
      </c>
      <c r="D256" s="1">
        <f>+IF(Tabla15[[#This Row],[NOMBRE DE LA CAUSA 2018]]=0,0,1)</f>
        <v>1</v>
      </c>
      <c r="E256" s="1">
        <f>+E255+Tabla15[[#This Row],[NOMBRE DE LA CAUSA 2019]]</f>
        <v>254</v>
      </c>
      <c r="F256" s="1">
        <f>+Tabla15[[#This Row],[0]]*Tabla15[[#This Row],[NOMBRE DE LA CAUSA 2019]]</f>
        <v>254</v>
      </c>
      <c r="G256" s="5" t="s">
        <v>701</v>
      </c>
      <c r="I256" s="5" t="s">
        <v>499</v>
      </c>
      <c r="J256" s="1" t="s">
        <v>702</v>
      </c>
      <c r="K256" s="1" t="s">
        <v>698</v>
      </c>
      <c r="L256" s="10" t="s">
        <v>1240</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1241</v>
      </c>
      <c r="C257" s="1">
        <v>1</v>
      </c>
      <c r="D257" s="1">
        <f>+IF(Tabla15[[#This Row],[NOMBRE DE LA CAUSA 2018]]=0,0,1)</f>
        <v>1</v>
      </c>
      <c r="E257" s="1">
        <f>+E256+Tabla15[[#This Row],[NOMBRE DE LA CAUSA 2019]]</f>
        <v>255</v>
      </c>
      <c r="F257" s="1">
        <f>+Tabla15[[#This Row],[0]]*Tabla15[[#This Row],[NOMBRE DE LA CAUSA 2019]]</f>
        <v>255</v>
      </c>
      <c r="G257" s="5" t="s">
        <v>701</v>
      </c>
      <c r="I257" s="5" t="s">
        <v>499</v>
      </c>
      <c r="J257" s="1" t="s">
        <v>702</v>
      </c>
      <c r="K257" s="1" t="s">
        <v>698</v>
      </c>
      <c r="L257" s="5" t="s">
        <v>1242</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1243</v>
      </c>
      <c r="C258" s="1">
        <v>1</v>
      </c>
      <c r="D258" s="1">
        <f>+IF(Tabla15[[#This Row],[NOMBRE DE LA CAUSA 2018]]=0,0,1)</f>
        <v>1</v>
      </c>
      <c r="E258" s="1">
        <f>+E257+Tabla15[[#This Row],[NOMBRE DE LA CAUSA 2019]]</f>
        <v>256</v>
      </c>
      <c r="F258" s="1">
        <f>+Tabla15[[#This Row],[0]]*Tabla15[[#This Row],[NOMBRE DE LA CAUSA 2019]]</f>
        <v>256</v>
      </c>
      <c r="G258" s="5" t="s">
        <v>701</v>
      </c>
      <c r="I258" s="5" t="s">
        <v>499</v>
      </c>
      <c r="J258" s="1" t="s">
        <v>702</v>
      </c>
      <c r="K258" s="1" t="s">
        <v>698</v>
      </c>
      <c r="L258" s="5" t="s">
        <v>1244</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1245</v>
      </c>
      <c r="C259" s="1">
        <v>1</v>
      </c>
      <c r="D259" s="1">
        <f>+IF(Tabla15[[#This Row],[NOMBRE DE LA CAUSA 2018]]=0,0,1)</f>
        <v>1</v>
      </c>
      <c r="E259" s="1">
        <f>+E258+Tabla15[[#This Row],[NOMBRE DE LA CAUSA 2019]]</f>
        <v>257</v>
      </c>
      <c r="F259" s="1">
        <f>+Tabla15[[#This Row],[0]]*Tabla15[[#This Row],[NOMBRE DE LA CAUSA 2019]]</f>
        <v>257</v>
      </c>
      <c r="G259" s="5" t="s">
        <v>701</v>
      </c>
      <c r="H259" s="5"/>
      <c r="I259" s="5" t="s">
        <v>499</v>
      </c>
      <c r="J259" s="1" t="s">
        <v>702</v>
      </c>
      <c r="K259" s="1" t="s">
        <v>698</v>
      </c>
      <c r="L259" s="5" t="s">
        <v>1246</v>
      </c>
      <c r="M259" s="4">
        <v>1933</v>
      </c>
      <c r="N259" s="1" t="str">
        <f>+Tabla15[[#This Row],[NOMBRE DE LA CAUSA 2017]]</f>
        <v>ILEGALIDAD DEL ACTO ADMINISTRATIVO QUE NIEGA O ADMITE REGISTRO DE CONTRATO</v>
      </c>
    </row>
    <row r="260" spans="1:14" ht="15" customHeight="1" x14ac:dyDescent="0.25">
      <c r="A260" s="1">
        <f>+Tabla15[[#This Row],[1]]</f>
        <v>258</v>
      </c>
      <c r="B260" s="5" t="s">
        <v>1247</v>
      </c>
      <c r="C260" s="1">
        <v>1</v>
      </c>
      <c r="D260" s="1">
        <f>+IF(Tabla15[[#This Row],[NOMBRE DE LA CAUSA 2018]]=0,0,1)</f>
        <v>1</v>
      </c>
      <c r="E260" s="1">
        <f>+E259+Tabla15[[#This Row],[NOMBRE DE LA CAUSA 2019]]</f>
        <v>258</v>
      </c>
      <c r="F260" s="1">
        <f>+Tabla15[[#This Row],[0]]*Tabla15[[#This Row],[NOMBRE DE LA CAUSA 2019]]</f>
        <v>258</v>
      </c>
      <c r="G260" s="5" t="s">
        <v>701</v>
      </c>
      <c r="I260" s="5" t="s">
        <v>499</v>
      </c>
      <c r="J260" s="1" t="s">
        <v>702</v>
      </c>
      <c r="K260" s="1" t="s">
        <v>698</v>
      </c>
      <c r="L260" s="1" t="s">
        <v>1064</v>
      </c>
      <c r="M260" s="4">
        <v>1938</v>
      </c>
      <c r="N260" s="1" t="str">
        <f>+Tabla15[[#This Row],[NOMBRE DE LA CAUSA 2017]]</f>
        <v>ILEGALIDAD DEL ACTO ADMINISTRATIVO QUE NIEGA O APRUEBA CONCILIACION</v>
      </c>
    </row>
    <row r="261" spans="1:14" ht="15" customHeight="1" x14ac:dyDescent="0.25">
      <c r="A261" s="1">
        <f>+Tabla15[[#This Row],[1]]</f>
        <v>259</v>
      </c>
      <c r="B261" s="1" t="s">
        <v>1248</v>
      </c>
      <c r="C261" s="1">
        <v>1</v>
      </c>
      <c r="D261" s="1">
        <f>+IF(Tabla15[[#This Row],[NOMBRE DE LA CAUSA 2018]]=0,0,1)</f>
        <v>1</v>
      </c>
      <c r="E261" s="1">
        <f>+E260+Tabla15[[#This Row],[NOMBRE DE LA CAUSA 2019]]</f>
        <v>259</v>
      </c>
      <c r="F261" s="1">
        <f>+Tabla15[[#This Row],[0]]*Tabla15[[#This Row],[NOMBRE DE LA CAUSA 2019]]</f>
        <v>259</v>
      </c>
      <c r="G261" s="5" t="s">
        <v>701</v>
      </c>
      <c r="I261" s="5" t="s">
        <v>499</v>
      </c>
      <c r="J261" s="1" t="s">
        <v>702</v>
      </c>
      <c r="K261" s="1" t="s">
        <v>698</v>
      </c>
      <c r="L261" s="1" t="s">
        <v>1249</v>
      </c>
      <c r="M261" s="4">
        <v>1940</v>
      </c>
      <c r="N261" s="1" t="str">
        <f>+Tabla15[[#This Row],[NOMBRE DE LA CAUSA 2017]]</f>
        <v>ILEGALIDAD DEL ACTO ADMINISTRATIVO QUE NIEGA O APRUEBA CRUCE DE CUENTAS</v>
      </c>
    </row>
    <row r="262" spans="1:14" ht="15" customHeight="1" x14ac:dyDescent="0.25">
      <c r="A262" s="1">
        <f>+Tabla15[[#This Row],[1]]</f>
        <v>260</v>
      </c>
      <c r="B262" s="1" t="s">
        <v>1250</v>
      </c>
      <c r="C262" s="1">
        <v>1</v>
      </c>
      <c r="D262" s="1">
        <f>+IF(Tabla15[[#This Row],[NOMBRE DE LA CAUSA 2018]]=0,0,1)</f>
        <v>1</v>
      </c>
      <c r="E262" s="1">
        <f>+E261+Tabla15[[#This Row],[NOMBRE DE LA CAUSA 2019]]</f>
        <v>260</v>
      </c>
      <c r="F262" s="1">
        <f>+Tabla15[[#This Row],[0]]*Tabla15[[#This Row],[NOMBRE DE LA CAUSA 2019]]</f>
        <v>260</v>
      </c>
      <c r="G262" s="5" t="s">
        <v>701</v>
      </c>
      <c r="I262" s="5" t="s">
        <v>499</v>
      </c>
      <c r="J262" s="1" t="s">
        <v>702</v>
      </c>
      <c r="K262" s="1" t="s">
        <v>698</v>
      </c>
      <c r="L262" s="5" t="s">
        <v>1251</v>
      </c>
      <c r="M262" s="4">
        <v>1939</v>
      </c>
      <c r="N262" s="1" t="str">
        <f>+Tabla15[[#This Row],[NOMBRE DE LA CAUSA 2017]]</f>
        <v>ILEGALIDAD DEL ACTO ADMINISTRATIVO QUE NIEGA O APRUEBA DACION EN PAGO</v>
      </c>
    </row>
    <row r="263" spans="1:14" ht="15" customHeight="1" x14ac:dyDescent="0.25">
      <c r="A263" s="1">
        <f>+Tabla15[[#This Row],[1]]</f>
        <v>261</v>
      </c>
      <c r="B263" s="5" t="s">
        <v>1252</v>
      </c>
      <c r="C263" s="1">
        <v>1</v>
      </c>
      <c r="D263" s="1">
        <f>+IF(Tabla15[[#This Row],[NOMBRE DE LA CAUSA 2018]]=0,0,1)</f>
        <v>1</v>
      </c>
      <c r="E263" s="1">
        <f>+E262+Tabla15[[#This Row],[NOMBRE DE LA CAUSA 2019]]</f>
        <v>261</v>
      </c>
      <c r="F263" s="1">
        <f>+Tabla15[[#This Row],[0]]*Tabla15[[#This Row],[NOMBRE DE LA CAUSA 2019]]</f>
        <v>261</v>
      </c>
      <c r="G263" s="5" t="s">
        <v>701</v>
      </c>
      <c r="I263" s="5" t="s">
        <v>499</v>
      </c>
      <c r="J263" s="1" t="s">
        <v>702</v>
      </c>
      <c r="K263" s="1" t="s">
        <v>698</v>
      </c>
      <c r="L263" s="5" t="s">
        <v>1253</v>
      </c>
      <c r="M263" s="4">
        <v>1936</v>
      </c>
      <c r="N263" s="1" t="str">
        <f>+Tabla15[[#This Row],[NOMBRE DE LA CAUSA 2017]]</f>
        <v>ILEGALIDAD DEL ACTO ADMINISTRATIVO QUE NIEGA O APRUEBA FACILIDAD DE PAGO</v>
      </c>
    </row>
    <row r="264" spans="1:14" ht="15" customHeight="1" x14ac:dyDescent="0.25">
      <c r="A264" s="1">
        <f>+Tabla15[[#This Row],[1]]</f>
        <v>262</v>
      </c>
      <c r="B264" s="1" t="s">
        <v>1254</v>
      </c>
      <c r="C264" s="1">
        <v>1</v>
      </c>
      <c r="D264" s="1">
        <f>+IF(Tabla15[[#This Row],[NOMBRE DE LA CAUSA 2018]]=0,0,1)</f>
        <v>1</v>
      </c>
      <c r="E264" s="1">
        <f>+E263+Tabla15[[#This Row],[NOMBRE DE LA CAUSA 2019]]</f>
        <v>262</v>
      </c>
      <c r="F264" s="1">
        <f>+Tabla15[[#This Row],[0]]*Tabla15[[#This Row],[NOMBRE DE LA CAUSA 2019]]</f>
        <v>262</v>
      </c>
      <c r="G264" s="1" t="s">
        <v>701</v>
      </c>
      <c r="J264" s="1" t="s">
        <v>702</v>
      </c>
      <c r="K264" s="1" t="s">
        <v>698</v>
      </c>
      <c r="L264" s="1" t="s">
        <v>1255</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1256</v>
      </c>
      <c r="C265" s="1">
        <v>1</v>
      </c>
      <c r="D265" s="1">
        <f>+IF(Tabla15[[#This Row],[NOMBRE DE LA CAUSA 2018]]=0,0,1)</f>
        <v>1</v>
      </c>
      <c r="E265" s="1">
        <f>+E264+Tabla15[[#This Row],[NOMBRE DE LA CAUSA 2019]]</f>
        <v>263</v>
      </c>
      <c r="F265" s="1">
        <f>+Tabla15[[#This Row],[0]]*Tabla15[[#This Row],[NOMBRE DE LA CAUSA 2019]]</f>
        <v>263</v>
      </c>
      <c r="G265" s="1" t="s">
        <v>701</v>
      </c>
      <c r="J265" s="1" t="s">
        <v>702</v>
      </c>
      <c r="K265" s="1" t="s">
        <v>698</v>
      </c>
      <c r="L265" s="1" t="s">
        <v>1257</v>
      </c>
      <c r="M265" s="4">
        <v>53</v>
      </c>
      <c r="N265" s="1" t="str">
        <f>+Tabla15[[#This Row],[NOMBRE DE LA CAUSA 2017]]</f>
        <v>ILEGALIDAD DEL ACTO ADMINISTRATIVO QUE NO ADJUDICA UN BIEN INMUEBLE</v>
      </c>
    </row>
    <row r="266" spans="1:14" ht="15" customHeight="1" x14ac:dyDescent="0.25">
      <c r="A266" s="1">
        <f>+Tabla15[[#This Row],[1]]</f>
        <v>264</v>
      </c>
      <c r="B266" s="5" t="s">
        <v>1258</v>
      </c>
      <c r="C266" s="1">
        <v>1</v>
      </c>
      <c r="D266" s="1">
        <f>+IF(Tabla15[[#This Row],[NOMBRE DE LA CAUSA 2018]]=0,0,1)</f>
        <v>1</v>
      </c>
      <c r="E266" s="1">
        <f>+E265+Tabla15[[#This Row],[NOMBRE DE LA CAUSA 2019]]</f>
        <v>264</v>
      </c>
      <c r="F266" s="1">
        <f>+Tabla15[[#This Row],[0]]*Tabla15[[#This Row],[NOMBRE DE LA CAUSA 2019]]</f>
        <v>264</v>
      </c>
      <c r="G266" s="5" t="s">
        <v>701</v>
      </c>
      <c r="J266" s="1" t="s">
        <v>702</v>
      </c>
      <c r="K266" s="1" t="s">
        <v>698</v>
      </c>
      <c r="L266" s="5" t="s">
        <v>1259</v>
      </c>
      <c r="M266" s="4">
        <v>828</v>
      </c>
      <c r="N266" s="1" t="str">
        <f>+Tabla15[[#This Row],[NOMBRE DE LA CAUSA 2017]]</f>
        <v>ILEGALIDAD DEL ACTO ADMINISTRATIVO QUE NO EFECTUA CORRECCION DE HISTORIA LABORAL</v>
      </c>
    </row>
    <row r="267" spans="1:14" ht="15" customHeight="1" x14ac:dyDescent="0.25">
      <c r="A267" s="1">
        <f>+Tabla15[[#This Row],[1]]</f>
        <v>265</v>
      </c>
      <c r="B267" s="1" t="s">
        <v>1260</v>
      </c>
      <c r="C267" s="1">
        <v>1</v>
      </c>
      <c r="D267" s="1">
        <f>+IF(Tabla15[[#This Row],[NOMBRE DE LA CAUSA 2018]]=0,0,1)</f>
        <v>1</v>
      </c>
      <c r="E267" s="1">
        <f>+E266+Tabla15[[#This Row],[NOMBRE DE LA CAUSA 2019]]</f>
        <v>265</v>
      </c>
      <c r="F267" s="1">
        <f>+Tabla15[[#This Row],[0]]*Tabla15[[#This Row],[NOMBRE DE LA CAUSA 2019]]</f>
        <v>265</v>
      </c>
      <c r="G267" s="1" t="s">
        <v>701</v>
      </c>
      <c r="J267" s="1" t="s">
        <v>702</v>
      </c>
      <c r="K267" s="1" t="s">
        <v>698</v>
      </c>
      <c r="L267" s="1" t="s">
        <v>1261</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1262</v>
      </c>
      <c r="C268" s="1">
        <v>1</v>
      </c>
      <c r="D268" s="1">
        <f>+IF(Tabla15[[#This Row],[NOMBRE DE LA CAUSA 2018]]=0,0,1)</f>
        <v>1</v>
      </c>
      <c r="E268" s="1">
        <f>+E267+Tabla15[[#This Row],[NOMBRE DE LA CAUSA 2019]]</f>
        <v>266</v>
      </c>
      <c r="F268" s="1">
        <f>+Tabla15[[#This Row],[0]]*Tabla15[[#This Row],[NOMBRE DE LA CAUSA 2019]]</f>
        <v>266</v>
      </c>
      <c r="G268" s="1" t="s">
        <v>701</v>
      </c>
      <c r="J268" s="1" t="s">
        <v>702</v>
      </c>
      <c r="K268" s="1" t="s">
        <v>698</v>
      </c>
      <c r="L268" s="1" t="s">
        <v>1263</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1264</v>
      </c>
      <c r="C269" s="1">
        <v>1</v>
      </c>
      <c r="D269" s="1">
        <f>+IF(Tabla15[[#This Row],[NOMBRE DE LA CAUSA 2018]]=0,0,1)</f>
        <v>1</v>
      </c>
      <c r="E269" s="1">
        <f>+E268+Tabla15[[#This Row],[NOMBRE DE LA CAUSA 2019]]</f>
        <v>267</v>
      </c>
      <c r="F269" s="1">
        <f>+Tabla15[[#This Row],[0]]*Tabla15[[#This Row],[NOMBRE DE LA CAUSA 2019]]</f>
        <v>267</v>
      </c>
      <c r="G269" s="1" t="s">
        <v>701</v>
      </c>
      <c r="J269" s="1" t="s">
        <v>702</v>
      </c>
      <c r="K269" s="1" t="s">
        <v>698</v>
      </c>
      <c r="L269" s="1" t="s">
        <v>1265</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1266</v>
      </c>
      <c r="C270" s="1">
        <v>1</v>
      </c>
      <c r="D270" s="1">
        <f>+IF(Tabla15[[#This Row],[NOMBRE DE LA CAUSA 2018]]=0,0,1)</f>
        <v>1</v>
      </c>
      <c r="E270" s="1">
        <f>+E269+Tabla15[[#This Row],[NOMBRE DE LA CAUSA 2019]]</f>
        <v>268</v>
      </c>
      <c r="F270" s="1">
        <f>+Tabla15[[#This Row],[0]]*Tabla15[[#This Row],[NOMBRE DE LA CAUSA 2019]]</f>
        <v>268</v>
      </c>
      <c r="G270" s="1" t="s">
        <v>701</v>
      </c>
      <c r="J270" s="1" t="s">
        <v>702</v>
      </c>
      <c r="K270" s="1" t="s">
        <v>698</v>
      </c>
      <c r="L270" s="1" t="s">
        <v>1267</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1268</v>
      </c>
      <c r="C271" s="1">
        <v>1</v>
      </c>
      <c r="D271" s="1">
        <f>+IF(Tabla15[[#This Row],[NOMBRE DE LA CAUSA 2018]]=0,0,1)</f>
        <v>1</v>
      </c>
      <c r="E271" s="1">
        <f>+E270+Tabla15[[#This Row],[NOMBRE DE LA CAUSA 2019]]</f>
        <v>269</v>
      </c>
      <c r="F271" s="1">
        <f>+Tabla15[[#This Row],[0]]*Tabla15[[#This Row],[NOMBRE DE LA CAUSA 2019]]</f>
        <v>269</v>
      </c>
      <c r="G271" s="1" t="s">
        <v>739</v>
      </c>
      <c r="H271" s="1" t="s">
        <v>1269</v>
      </c>
      <c r="K271" s="1" t="s">
        <v>698</v>
      </c>
      <c r="L271" s="1" t="s">
        <v>1270</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1271</v>
      </c>
      <c r="C272" s="1">
        <v>1</v>
      </c>
      <c r="D272" s="1">
        <f>+IF(Tabla15[[#This Row],[NOMBRE DE LA CAUSA 2018]]=0,0,1)</f>
        <v>1</v>
      </c>
      <c r="E272" s="1">
        <f>+E271+Tabla15[[#This Row],[NOMBRE DE LA CAUSA 2019]]</f>
        <v>270</v>
      </c>
      <c r="F272" s="1">
        <f>+Tabla15[[#This Row],[0]]*Tabla15[[#This Row],[NOMBRE DE LA CAUSA 2019]]</f>
        <v>270</v>
      </c>
      <c r="G272" s="5" t="s">
        <v>701</v>
      </c>
      <c r="J272" s="1" t="s">
        <v>702</v>
      </c>
      <c r="K272" s="5" t="s">
        <v>698</v>
      </c>
      <c r="L272" s="5" t="s">
        <v>1272</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1273</v>
      </c>
      <c r="C273" s="1">
        <v>1</v>
      </c>
      <c r="D273" s="1">
        <f>+IF(Tabla15[[#This Row],[NOMBRE DE LA CAUSA 2018]]=0,0,1)</f>
        <v>1</v>
      </c>
      <c r="E273" s="1">
        <f>+E272+Tabla15[[#This Row],[NOMBRE DE LA CAUSA 2019]]</f>
        <v>271</v>
      </c>
      <c r="F273" s="1">
        <f>+Tabla15[[#This Row],[0]]*Tabla15[[#This Row],[NOMBRE DE LA CAUSA 2019]]</f>
        <v>271</v>
      </c>
      <c r="G273" s="1" t="s">
        <v>696</v>
      </c>
      <c r="I273" s="5" t="s">
        <v>499</v>
      </c>
      <c r="K273" s="5" t="s">
        <v>698</v>
      </c>
      <c r="L273" s="5" t="s">
        <v>1274</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1275</v>
      </c>
      <c r="C274" s="1">
        <v>1</v>
      </c>
      <c r="D274" s="1">
        <f>+IF(Tabla15[[#This Row],[NOMBRE DE LA CAUSA 2018]]=0,0,1)</f>
        <v>1</v>
      </c>
      <c r="E274" s="1">
        <f>+E273+Tabla15[[#This Row],[NOMBRE DE LA CAUSA 2019]]</f>
        <v>272</v>
      </c>
      <c r="F274" s="1">
        <f>+Tabla15[[#This Row],[0]]*Tabla15[[#This Row],[NOMBRE DE LA CAUSA 2019]]</f>
        <v>272</v>
      </c>
      <c r="G274" s="5" t="s">
        <v>701</v>
      </c>
      <c r="I274" s="5" t="s">
        <v>499</v>
      </c>
      <c r="J274" s="1" t="s">
        <v>702</v>
      </c>
      <c r="K274" s="1" t="s">
        <v>698</v>
      </c>
      <c r="L274" s="5" t="s">
        <v>1276</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1277</v>
      </c>
      <c r="C275" s="1">
        <v>1</v>
      </c>
      <c r="D275" s="1">
        <f>+IF(Tabla15[[#This Row],[NOMBRE DE LA CAUSA 2018]]=0,0,1)</f>
        <v>1</v>
      </c>
      <c r="E275" s="1">
        <f>+E274+Tabla15[[#This Row],[NOMBRE DE LA CAUSA 2019]]</f>
        <v>273</v>
      </c>
      <c r="F275" s="1">
        <f>+Tabla15[[#This Row],[0]]*Tabla15[[#This Row],[NOMBRE DE LA CAUSA 2019]]</f>
        <v>273</v>
      </c>
      <c r="G275" s="1" t="s">
        <v>696</v>
      </c>
      <c r="K275" s="5" t="s">
        <v>698</v>
      </c>
      <c r="L275" s="5" t="s">
        <v>1278</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1279</v>
      </c>
      <c r="C276" s="1">
        <v>1</v>
      </c>
      <c r="D276" s="1">
        <f>+IF(Tabla15[[#This Row],[NOMBRE DE LA CAUSA 2018]]=0,0,1)</f>
        <v>1</v>
      </c>
      <c r="E276" s="1">
        <f>+E275+Tabla15[[#This Row],[NOMBRE DE LA CAUSA 2019]]</f>
        <v>274</v>
      </c>
      <c r="F276" s="1">
        <f>+Tabla15[[#This Row],[0]]*Tabla15[[#This Row],[NOMBRE DE LA CAUSA 2019]]</f>
        <v>274</v>
      </c>
      <c r="G276" s="1" t="s">
        <v>696</v>
      </c>
      <c r="K276" s="5" t="s">
        <v>698</v>
      </c>
      <c r="L276" s="5" t="s">
        <v>1280</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1281</v>
      </c>
      <c r="C277" s="1">
        <v>1</v>
      </c>
      <c r="D277" s="1">
        <f>+IF(Tabla15[[#This Row],[NOMBRE DE LA CAUSA 2018]]=0,0,1)</f>
        <v>1</v>
      </c>
      <c r="E277" s="1">
        <f>+E276+Tabla15[[#This Row],[NOMBRE DE LA CAUSA 2019]]</f>
        <v>275</v>
      </c>
      <c r="F277" s="1">
        <f>+Tabla15[[#This Row],[0]]*Tabla15[[#This Row],[NOMBRE DE LA CAUSA 2019]]</f>
        <v>275</v>
      </c>
      <c r="G277" s="1" t="s">
        <v>696</v>
      </c>
      <c r="I277" s="5" t="s">
        <v>499</v>
      </c>
      <c r="K277" s="5" t="s">
        <v>698</v>
      </c>
      <c r="L277" s="5" t="s">
        <v>1282</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1283</v>
      </c>
      <c r="C278" s="1">
        <v>1</v>
      </c>
      <c r="D278" s="1">
        <f>+IF(Tabla15[[#This Row],[NOMBRE DE LA CAUSA 2018]]=0,0,1)</f>
        <v>1</v>
      </c>
      <c r="E278" s="1">
        <f>+E277+Tabla15[[#This Row],[NOMBRE DE LA CAUSA 2019]]</f>
        <v>276</v>
      </c>
      <c r="F278" s="1">
        <f>+Tabla15[[#This Row],[0]]*Tabla15[[#This Row],[NOMBRE DE LA CAUSA 2019]]</f>
        <v>276</v>
      </c>
      <c r="G278" s="1" t="s">
        <v>701</v>
      </c>
      <c r="J278" s="1" t="s">
        <v>702</v>
      </c>
      <c r="K278" s="1" t="s">
        <v>698</v>
      </c>
      <c r="L278" s="1" t="s">
        <v>1284</v>
      </c>
      <c r="M278" s="4">
        <v>428</v>
      </c>
      <c r="N278" s="1" t="str">
        <f>+Tabla15[[#This Row],[NOMBRE DE LA CAUSA 2017]]</f>
        <v>ILEGALIDAD DEL ACTO ADMINISTRATIVO QUE RECONOCE PENSION - ACCION DE LESIVIDAD</v>
      </c>
    </row>
    <row r="279" spans="1:14" ht="15" customHeight="1" x14ac:dyDescent="0.25">
      <c r="A279" s="1">
        <f>+Tabla15[[#This Row],[1]]</f>
        <v>277</v>
      </c>
      <c r="B279" s="5" t="s">
        <v>1285</v>
      </c>
      <c r="C279" s="1">
        <v>1</v>
      </c>
      <c r="D279" s="1">
        <f>+IF(Tabla15[[#This Row],[NOMBRE DE LA CAUSA 2018]]=0,0,1)</f>
        <v>1</v>
      </c>
      <c r="E279" s="1">
        <f>+E278+Tabla15[[#This Row],[NOMBRE DE LA CAUSA 2019]]</f>
        <v>277</v>
      </c>
      <c r="F279" s="1">
        <f>+Tabla15[[#This Row],[0]]*Tabla15[[#This Row],[NOMBRE DE LA CAUSA 2019]]</f>
        <v>277</v>
      </c>
      <c r="G279" s="5" t="s">
        <v>701</v>
      </c>
      <c r="J279" s="1" t="s">
        <v>702</v>
      </c>
      <c r="K279" s="1" t="s">
        <v>698</v>
      </c>
      <c r="L279" s="5" t="s">
        <v>1286</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1287</v>
      </c>
      <c r="C280" s="1">
        <v>1</v>
      </c>
      <c r="D280" s="1">
        <f>+IF(Tabla15[[#This Row],[NOMBRE DE LA CAUSA 2018]]=0,0,1)</f>
        <v>1</v>
      </c>
      <c r="E280" s="1">
        <f>+E279+Tabla15[[#This Row],[NOMBRE DE LA CAUSA 2019]]</f>
        <v>278</v>
      </c>
      <c r="F280" s="1">
        <f>+Tabla15[[#This Row],[0]]*Tabla15[[#This Row],[NOMBRE DE LA CAUSA 2019]]</f>
        <v>278</v>
      </c>
      <c r="G280" s="1" t="s">
        <v>696</v>
      </c>
      <c r="I280" s="5" t="s">
        <v>1072</v>
      </c>
      <c r="K280" s="5" t="s">
        <v>698</v>
      </c>
      <c r="L280" s="5" t="s">
        <v>1288</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1289</v>
      </c>
      <c r="C281" s="1">
        <v>1</v>
      </c>
      <c r="D281" s="1">
        <f>+IF(Tabla15[[#This Row],[NOMBRE DE LA CAUSA 2018]]=0,0,1)</f>
        <v>1</v>
      </c>
      <c r="E281" s="1">
        <f>+E280+Tabla15[[#This Row],[NOMBRE DE LA CAUSA 2019]]</f>
        <v>279</v>
      </c>
      <c r="F281" s="1">
        <f>+Tabla15[[#This Row],[0]]*Tabla15[[#This Row],[NOMBRE DE LA CAUSA 2019]]</f>
        <v>279</v>
      </c>
      <c r="G281" s="1" t="s">
        <v>696</v>
      </c>
      <c r="I281" s="5" t="s">
        <v>1072</v>
      </c>
      <c r="K281" s="5" t="s">
        <v>698</v>
      </c>
      <c r="L281" s="5" t="s">
        <v>1290</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1291</v>
      </c>
      <c r="C282" s="1">
        <v>1</v>
      </c>
      <c r="D282" s="1">
        <f>+IF(Tabla15[[#This Row],[NOMBRE DE LA CAUSA 2018]]=0,0,1)</f>
        <v>1</v>
      </c>
      <c r="E282" s="1">
        <f>+E281+Tabla15[[#This Row],[NOMBRE DE LA CAUSA 2019]]</f>
        <v>280</v>
      </c>
      <c r="F282" s="1">
        <f>+Tabla15[[#This Row],[0]]*Tabla15[[#This Row],[NOMBRE DE LA CAUSA 2019]]</f>
        <v>280</v>
      </c>
      <c r="G282" s="1" t="s">
        <v>739</v>
      </c>
      <c r="H282" s="1" t="s">
        <v>958</v>
      </c>
      <c r="K282" s="1" t="s">
        <v>698</v>
      </c>
      <c r="L282" s="1" t="s">
        <v>1292</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1293</v>
      </c>
      <c r="C283" s="1">
        <v>1</v>
      </c>
      <c r="D283" s="1">
        <f>+IF(Tabla15[[#This Row],[NOMBRE DE LA CAUSA 2018]]=0,0,1)</f>
        <v>1</v>
      </c>
      <c r="E283" s="1">
        <f>+E282+Tabla15[[#This Row],[NOMBRE DE LA CAUSA 2019]]</f>
        <v>281</v>
      </c>
      <c r="F283" s="1">
        <f>+Tabla15[[#This Row],[0]]*Tabla15[[#This Row],[NOMBRE DE LA CAUSA 2019]]</f>
        <v>281</v>
      </c>
      <c r="G283" s="1" t="s">
        <v>701</v>
      </c>
      <c r="J283" s="1" t="s">
        <v>702</v>
      </c>
      <c r="K283" s="1" t="s">
        <v>698</v>
      </c>
      <c r="L283" s="1" t="s">
        <v>1294</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1295</v>
      </c>
      <c r="C284" s="1">
        <v>1</v>
      </c>
      <c r="D284" s="1">
        <f>+IF(Tabla15[[#This Row],[NOMBRE DE LA CAUSA 2018]]=0,0,1)</f>
        <v>1</v>
      </c>
      <c r="E284" s="1">
        <f>+E283+Tabla15[[#This Row],[NOMBRE DE LA CAUSA 2019]]</f>
        <v>282</v>
      </c>
      <c r="F284" s="1">
        <f>+Tabla15[[#This Row],[0]]*Tabla15[[#This Row],[NOMBRE DE LA CAUSA 2019]]</f>
        <v>282</v>
      </c>
      <c r="G284" s="5" t="s">
        <v>701</v>
      </c>
      <c r="J284" s="1" t="s">
        <v>702</v>
      </c>
      <c r="K284" s="1" t="s">
        <v>698</v>
      </c>
      <c r="L284" s="5" t="s">
        <v>1296</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1297</v>
      </c>
      <c r="C285" s="1">
        <v>1</v>
      </c>
      <c r="D285" s="1">
        <f>+IF(Tabla15[[#This Row],[NOMBRE DE LA CAUSA 2018]]=0,0,1)</f>
        <v>1</v>
      </c>
      <c r="E285" s="1">
        <f>+E284+Tabla15[[#This Row],[NOMBRE DE LA CAUSA 2019]]</f>
        <v>283</v>
      </c>
      <c r="F285" s="1">
        <f>+Tabla15[[#This Row],[0]]*Tabla15[[#This Row],[NOMBRE DE LA CAUSA 2019]]</f>
        <v>283</v>
      </c>
      <c r="G285" s="1" t="s">
        <v>739</v>
      </c>
      <c r="H285" s="1" t="s">
        <v>1298</v>
      </c>
      <c r="K285" s="1" t="s">
        <v>698</v>
      </c>
      <c r="L285" s="1" t="s">
        <v>1299</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1300</v>
      </c>
      <c r="C286" s="1">
        <v>1</v>
      </c>
      <c r="D286" s="1">
        <f>+IF(Tabla15[[#This Row],[NOMBRE DE LA CAUSA 2018]]=0,0,1)</f>
        <v>1</v>
      </c>
      <c r="E286" s="1">
        <f>+E285+Tabla15[[#This Row],[NOMBRE DE LA CAUSA 2019]]</f>
        <v>284</v>
      </c>
      <c r="F286" s="1">
        <f>+Tabla15[[#This Row],[0]]*Tabla15[[#This Row],[NOMBRE DE LA CAUSA 2019]]</f>
        <v>284</v>
      </c>
      <c r="G286" s="1" t="s">
        <v>739</v>
      </c>
      <c r="H286" s="1" t="s">
        <v>1298</v>
      </c>
      <c r="K286" s="1" t="s">
        <v>698</v>
      </c>
      <c r="L286" s="1" t="s">
        <v>1301</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1302</v>
      </c>
      <c r="C287" s="1">
        <v>1</v>
      </c>
      <c r="D287" s="1">
        <f>+IF(Tabla15[[#This Row],[NOMBRE DE LA CAUSA 2018]]=0,0,1)</f>
        <v>1</v>
      </c>
      <c r="E287" s="1">
        <f>+E286+Tabla15[[#This Row],[NOMBRE DE LA CAUSA 2019]]</f>
        <v>285</v>
      </c>
      <c r="F287" s="1">
        <f>+Tabla15[[#This Row],[0]]*Tabla15[[#This Row],[NOMBRE DE LA CAUSA 2019]]</f>
        <v>285</v>
      </c>
      <c r="G287" s="1" t="s">
        <v>701</v>
      </c>
      <c r="J287" s="1" t="s">
        <v>702</v>
      </c>
      <c r="K287" s="1" t="s">
        <v>698</v>
      </c>
      <c r="L287" s="1" t="s">
        <v>1303</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1304</v>
      </c>
      <c r="C288" s="1">
        <v>1</v>
      </c>
      <c r="D288" s="1">
        <f>+IF(Tabla15[[#This Row],[NOMBRE DE LA CAUSA 2018]]=0,0,1)</f>
        <v>1</v>
      </c>
      <c r="E288" s="1">
        <f>+E287+Tabla15[[#This Row],[NOMBRE DE LA CAUSA 2019]]</f>
        <v>286</v>
      </c>
      <c r="F288" s="1">
        <f>+Tabla15[[#This Row],[0]]*Tabla15[[#This Row],[NOMBRE DE LA CAUSA 2019]]</f>
        <v>286</v>
      </c>
      <c r="G288" s="1" t="s">
        <v>701</v>
      </c>
      <c r="J288" s="1" t="s">
        <v>702</v>
      </c>
      <c r="K288" s="1" t="s">
        <v>698</v>
      </c>
      <c r="L288" s="1" t="s">
        <v>1305</v>
      </c>
      <c r="M288" s="4">
        <v>541</v>
      </c>
      <c r="N288" s="1" t="str">
        <f>+Tabla15[[#This Row],[NOMBRE DE LA CAUSA 2017]]</f>
        <v>ILEGALIDAD DEL ACTO ADMINISTRATIVO QUE SUSPENDE EL PAGO DE PENSION</v>
      </c>
    </row>
    <row r="289" spans="1:14" ht="15" customHeight="1" x14ac:dyDescent="0.25">
      <c r="A289" s="1">
        <f>+Tabla15[[#This Row],[1]]</f>
        <v>287</v>
      </c>
      <c r="B289" s="1" t="s">
        <v>1306</v>
      </c>
      <c r="C289" s="1">
        <v>1</v>
      </c>
      <c r="D289" s="1">
        <f>+IF(Tabla15[[#This Row],[NOMBRE DE LA CAUSA 2018]]=0,0,1)</f>
        <v>1</v>
      </c>
      <c r="E289" s="1">
        <f>+E288+Tabla15[[#This Row],[NOMBRE DE LA CAUSA 2019]]</f>
        <v>287</v>
      </c>
      <c r="F289" s="1">
        <f>+Tabla15[[#This Row],[0]]*Tabla15[[#This Row],[NOMBRE DE LA CAUSA 2019]]</f>
        <v>287</v>
      </c>
      <c r="G289" s="1" t="s">
        <v>696</v>
      </c>
      <c r="K289" s="1" t="s">
        <v>698</v>
      </c>
      <c r="L289" s="1" t="s">
        <v>1307</v>
      </c>
      <c r="M289" s="4">
        <v>2169</v>
      </c>
      <c r="N289" s="1" t="str">
        <f>+Tabla15[[#This Row],[NOMBRE DE LA CAUSA 2017]]</f>
        <v>IMPOSICION INJUSTA DE MEDIDA DE ASEGURAMIENTO NO PRIVATIVA DE LA LIBERTAD</v>
      </c>
    </row>
    <row r="290" spans="1:14" ht="15" customHeight="1" x14ac:dyDescent="0.25">
      <c r="A290" s="1">
        <f>+Tabla15[[#This Row],[1]]</f>
        <v>288</v>
      </c>
      <c r="B290" s="1" t="s">
        <v>1308</v>
      </c>
      <c r="C290" s="1">
        <v>1</v>
      </c>
      <c r="D290" s="1">
        <f>+IF(Tabla15[[#This Row],[NOMBRE DE LA CAUSA 2018]]=0,0,1)</f>
        <v>1</v>
      </c>
      <c r="E290" s="1">
        <f>+E289+Tabla15[[#This Row],[NOMBRE DE LA CAUSA 2019]]</f>
        <v>288</v>
      </c>
      <c r="F290" s="1">
        <f>+Tabla15[[#This Row],[0]]*Tabla15[[#This Row],[NOMBRE DE LA CAUSA 2019]]</f>
        <v>288</v>
      </c>
      <c r="G290" s="1" t="s">
        <v>701</v>
      </c>
      <c r="J290" s="1" t="s">
        <v>702</v>
      </c>
      <c r="K290" s="1" t="s">
        <v>698</v>
      </c>
      <c r="L290" s="1" t="s">
        <v>1309</v>
      </c>
      <c r="M290" s="4">
        <v>457</v>
      </c>
      <c r="N290" s="1" t="str">
        <f>+Tabla15[[#This Row],[NOMBRE DE LA CAUSA 2017]]</f>
        <v>INCONSTITUCIONALIDAD DEL ACTO ADMINISTRATIVO</v>
      </c>
    </row>
    <row r="291" spans="1:14" ht="15" customHeight="1" x14ac:dyDescent="0.25">
      <c r="A291" s="1">
        <f>+Tabla15[[#This Row],[1]]</f>
        <v>289</v>
      </c>
      <c r="B291" s="1" t="s">
        <v>1310</v>
      </c>
      <c r="C291" s="1">
        <v>1</v>
      </c>
      <c r="D291" s="1">
        <f>+IF(Tabla15[[#This Row],[NOMBRE DE LA CAUSA 2018]]=0,0,1)</f>
        <v>1</v>
      </c>
      <c r="E291" s="1">
        <f>+E290+Tabla15[[#This Row],[NOMBRE DE LA CAUSA 2019]]</f>
        <v>289</v>
      </c>
      <c r="F291" s="1">
        <f>+Tabla15[[#This Row],[0]]*Tabla15[[#This Row],[NOMBRE DE LA CAUSA 2019]]</f>
        <v>289</v>
      </c>
      <c r="G291" s="1" t="s">
        <v>739</v>
      </c>
      <c r="H291" s="1" t="s">
        <v>1311</v>
      </c>
      <c r="K291" s="1" t="s">
        <v>698</v>
      </c>
      <c r="L291" s="1" t="s">
        <v>1312</v>
      </c>
      <c r="M291" s="4">
        <v>2152</v>
      </c>
      <c r="N291" s="1" t="str">
        <f>+Tabla15[[#This Row],[NOMBRE DE LA CAUSA 2017]]</f>
        <v>INCUMPLIMIENTO DE ACUERDO CONCILIATORIO</v>
      </c>
    </row>
    <row r="292" spans="1:14" ht="15" customHeight="1" x14ac:dyDescent="0.25">
      <c r="A292" s="1">
        <f>+Tabla15[[#This Row],[1]]</f>
        <v>290</v>
      </c>
      <c r="B292" s="1" t="s">
        <v>1313</v>
      </c>
      <c r="C292" s="1">
        <v>1</v>
      </c>
      <c r="D292" s="1">
        <f>+IF(Tabla15[[#This Row],[NOMBRE DE LA CAUSA 2018]]=0,0,1)</f>
        <v>1</v>
      </c>
      <c r="E292" s="1">
        <f>+E291+Tabla15[[#This Row],[NOMBRE DE LA CAUSA 2019]]</f>
        <v>290</v>
      </c>
      <c r="F292" s="1">
        <f>+Tabla15[[#This Row],[0]]*Tabla15[[#This Row],[NOMBRE DE LA CAUSA 2019]]</f>
        <v>290</v>
      </c>
      <c r="G292" s="1" t="s">
        <v>696</v>
      </c>
      <c r="K292" s="1" t="s">
        <v>698</v>
      </c>
      <c r="L292" s="5" t="s">
        <v>1314</v>
      </c>
      <c r="M292" s="4">
        <v>2027</v>
      </c>
      <c r="N292" s="1" t="str">
        <f>+Tabla15[[#This Row],[NOMBRE DE LA CAUSA 2017]]</f>
        <v>INCUMPLIMIENTO DE LA OBLIGACION DE CONSTITUCION DE GARANTIAS CONTRACTUALES</v>
      </c>
    </row>
    <row r="293" spans="1:14" ht="15" customHeight="1" x14ac:dyDescent="0.25">
      <c r="A293" s="1">
        <f>+Tabla15[[#This Row],[1]]</f>
        <v>291</v>
      </c>
      <c r="B293" s="5" t="s">
        <v>1315</v>
      </c>
      <c r="C293" s="1">
        <v>1</v>
      </c>
      <c r="D293" s="1">
        <f>+IF(Tabla15[[#This Row],[NOMBRE DE LA CAUSA 2018]]=0,0,1)</f>
        <v>1</v>
      </c>
      <c r="E293" s="1">
        <f>+E292+Tabla15[[#This Row],[NOMBRE DE LA CAUSA 2019]]</f>
        <v>291</v>
      </c>
      <c r="F293" s="1">
        <f>+Tabla15[[#This Row],[0]]*Tabla15[[#This Row],[NOMBRE DE LA CAUSA 2019]]</f>
        <v>291</v>
      </c>
      <c r="G293" s="5" t="s">
        <v>701</v>
      </c>
      <c r="J293" s="1" t="s">
        <v>702</v>
      </c>
      <c r="K293" s="1" t="s">
        <v>698</v>
      </c>
      <c r="L293" s="5" t="s">
        <v>1316</v>
      </c>
      <c r="M293" s="4">
        <v>835</v>
      </c>
      <c r="N293" s="1" t="str">
        <f>+Tabla15[[#This Row],[NOMBRE DE LA CAUSA 2017]]</f>
        <v>INCUMPLIMIENTO DE LA OBLIGACION DE SUSCRIBIR CONTRATO DE SEGURO</v>
      </c>
    </row>
    <row r="294" spans="1:14" ht="15" customHeight="1" x14ac:dyDescent="0.25">
      <c r="A294" s="1">
        <f>+Tabla15[[#This Row],[1]]</f>
        <v>292</v>
      </c>
      <c r="B294" s="1" t="s">
        <v>1317</v>
      </c>
      <c r="C294" s="1">
        <v>1</v>
      </c>
      <c r="D294" s="1">
        <f>+IF(Tabla15[[#This Row],[NOMBRE DE LA CAUSA 2018]]=0,0,1)</f>
        <v>1</v>
      </c>
      <c r="E294" s="1">
        <f>+E293+Tabla15[[#This Row],[NOMBRE DE LA CAUSA 2019]]</f>
        <v>292</v>
      </c>
      <c r="F294" s="1">
        <f>+Tabla15[[#This Row],[0]]*Tabla15[[#This Row],[NOMBRE DE LA CAUSA 2019]]</f>
        <v>292</v>
      </c>
      <c r="G294" s="1" t="s">
        <v>701</v>
      </c>
      <c r="J294" s="1" t="s">
        <v>702</v>
      </c>
      <c r="K294" s="1" t="s">
        <v>698</v>
      </c>
      <c r="L294" s="1" t="s">
        <v>1318</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1319</v>
      </c>
      <c r="C295" s="1">
        <v>1</v>
      </c>
      <c r="D295" s="1">
        <f>+IF(Tabla15[[#This Row],[NOMBRE DE LA CAUSA 2018]]=0,0,1)</f>
        <v>1</v>
      </c>
      <c r="E295" s="1">
        <f>+E294+Tabla15[[#This Row],[NOMBRE DE LA CAUSA 2019]]</f>
        <v>293</v>
      </c>
      <c r="F295" s="1">
        <f>+Tabla15[[#This Row],[0]]*Tabla15[[#This Row],[NOMBRE DE LA CAUSA 2019]]</f>
        <v>293</v>
      </c>
      <c r="G295" s="1" t="s">
        <v>739</v>
      </c>
      <c r="H295" s="1" t="s">
        <v>1311</v>
      </c>
      <c r="K295" s="1" t="s">
        <v>698</v>
      </c>
      <c r="L295" s="1" t="s">
        <v>1320</v>
      </c>
      <c r="M295" s="4">
        <v>2153</v>
      </c>
      <c r="N295" s="1" t="str">
        <f>+Tabla15[[#This Row],[NOMBRE DE LA CAUSA 2017]]</f>
        <v>INCUMPLIMIENTO DE LAUDO ARBITRAL</v>
      </c>
    </row>
    <row r="296" spans="1:14" ht="15" customHeight="1" x14ac:dyDescent="0.25">
      <c r="A296" s="1">
        <f>+Tabla15[[#This Row],[1]]</f>
        <v>294</v>
      </c>
      <c r="B296" s="1" t="s">
        <v>1321</v>
      </c>
      <c r="C296" s="1">
        <v>1</v>
      </c>
      <c r="D296" s="1">
        <f>+IF(Tabla15[[#This Row],[NOMBRE DE LA CAUSA 2018]]=0,0,1)</f>
        <v>1</v>
      </c>
      <c r="E296" s="1">
        <f>+E295+Tabla15[[#This Row],[NOMBRE DE LA CAUSA 2019]]</f>
        <v>294</v>
      </c>
      <c r="F296" s="1">
        <f>+Tabla15[[#This Row],[0]]*Tabla15[[#This Row],[NOMBRE DE LA CAUSA 2019]]</f>
        <v>294</v>
      </c>
      <c r="G296" s="1" t="s">
        <v>701</v>
      </c>
      <c r="J296" s="1" t="s">
        <v>702</v>
      </c>
      <c r="K296" s="1" t="s">
        <v>698</v>
      </c>
      <c r="L296" s="1" t="s">
        <v>1322</v>
      </c>
      <c r="M296" s="4">
        <v>371</v>
      </c>
      <c r="N296" s="1" t="str">
        <f>+Tabla15[[#This Row],[NOMBRE DE LA CAUSA 2017]]</f>
        <v>INCUMPLIMIENTO DE NORMA JURIDICA</v>
      </c>
    </row>
    <row r="297" spans="1:14" ht="15" customHeight="1" x14ac:dyDescent="0.25">
      <c r="A297" s="1">
        <f>+Tabla15[[#This Row],[1]]</f>
        <v>295</v>
      </c>
      <c r="B297" s="5" t="s">
        <v>1323</v>
      </c>
      <c r="C297" s="1">
        <v>1</v>
      </c>
      <c r="D297" s="1">
        <f>+IF(Tabla15[[#This Row],[NOMBRE DE LA CAUSA 2018]]=0,0,1)</f>
        <v>1</v>
      </c>
      <c r="E297" s="1">
        <f>+E296+Tabla15[[#This Row],[NOMBRE DE LA CAUSA 2019]]</f>
        <v>295</v>
      </c>
      <c r="F297" s="1">
        <f>+Tabla15[[#This Row],[0]]*Tabla15[[#This Row],[NOMBRE DE LA CAUSA 2019]]</f>
        <v>295</v>
      </c>
      <c r="G297" s="1" t="s">
        <v>696</v>
      </c>
      <c r="K297" s="5" t="s">
        <v>698</v>
      </c>
      <c r="L297" s="5" t="s">
        <v>1324</v>
      </c>
      <c r="M297" s="4">
        <v>2306</v>
      </c>
      <c r="N297" s="1" t="str">
        <f>+Tabla15[[#This Row],[NOMBRE DE LA CAUSA 2017]]</f>
        <v>INCUMPLIMIENTO DE REQUISITOS PARA DESIGNACION DE LIQUIDADOR</v>
      </c>
    </row>
    <row r="298" spans="1:14" ht="15" customHeight="1" x14ac:dyDescent="0.25">
      <c r="A298" s="1">
        <f>+Tabla15[[#This Row],[1]]</f>
        <v>296</v>
      </c>
      <c r="B298" s="1" t="s">
        <v>1325</v>
      </c>
      <c r="C298" s="1">
        <v>1</v>
      </c>
      <c r="D298" s="1">
        <f>+IF(Tabla15[[#This Row],[NOMBRE DE LA CAUSA 2018]]=0,0,1)</f>
        <v>1</v>
      </c>
      <c r="E298" s="1">
        <f>+E297+Tabla15[[#This Row],[NOMBRE DE LA CAUSA 2019]]</f>
        <v>296</v>
      </c>
      <c r="F298" s="1">
        <f>+Tabla15[[#This Row],[0]]*Tabla15[[#This Row],[NOMBRE DE LA CAUSA 2019]]</f>
        <v>296</v>
      </c>
      <c r="G298" s="1" t="s">
        <v>739</v>
      </c>
      <c r="H298" s="1" t="s">
        <v>1311</v>
      </c>
      <c r="K298" s="1" t="s">
        <v>698</v>
      </c>
      <c r="L298" s="1" t="s">
        <v>1326</v>
      </c>
      <c r="M298" s="4">
        <v>2151</v>
      </c>
      <c r="N298" s="1" t="str">
        <f>+Tabla15[[#This Row],[NOMBRE DE LA CAUSA 2017]]</f>
        <v>INCUMPLIMIENTO DE SENTENCIA JUDICIAL</v>
      </c>
    </row>
    <row r="299" spans="1:14" ht="15" customHeight="1" x14ac:dyDescent="0.25">
      <c r="A299" s="1">
        <f>+Tabla15[[#This Row],[1]]</f>
        <v>297</v>
      </c>
      <c r="B299" s="1" t="s">
        <v>1327</v>
      </c>
      <c r="C299" s="1">
        <v>1</v>
      </c>
      <c r="D299" s="1">
        <f>+IF(Tabla15[[#This Row],[NOMBRE DE LA CAUSA 2018]]=0,0,1)</f>
        <v>1</v>
      </c>
      <c r="E299" s="1">
        <f>+E298+Tabla15[[#This Row],[NOMBRE DE LA CAUSA 2019]]</f>
        <v>297</v>
      </c>
      <c r="F299" s="1">
        <f>+Tabla15[[#This Row],[0]]*Tabla15[[#This Row],[NOMBRE DE LA CAUSA 2019]]</f>
        <v>297</v>
      </c>
      <c r="G299" s="1" t="s">
        <v>701</v>
      </c>
      <c r="J299" s="1" t="s">
        <v>702</v>
      </c>
      <c r="K299" s="1" t="s">
        <v>698</v>
      </c>
      <c r="L299" s="1" t="s">
        <v>1328</v>
      </c>
      <c r="M299" s="4">
        <v>807</v>
      </c>
      <c r="N299" s="1" t="str">
        <f>+Tabla15[[#This Row],[NOMBRE DE LA CAUSA 2017]]</f>
        <v>INCUMPLIMIENTO DEL ACTO ADMINISTRATIVO QUE LIQUIDA UN CONTRATO</v>
      </c>
    </row>
    <row r="300" spans="1:14" ht="15" customHeight="1" x14ac:dyDescent="0.25">
      <c r="A300" s="1">
        <f>+Tabla15[[#This Row],[1]]</f>
        <v>298</v>
      </c>
      <c r="B300" s="1" t="s">
        <v>1329</v>
      </c>
      <c r="C300" s="1">
        <v>1</v>
      </c>
      <c r="D300" s="1">
        <f>+IF(Tabla15[[#This Row],[NOMBRE DE LA CAUSA 2018]]=0,0,1)</f>
        <v>1</v>
      </c>
      <c r="E300" s="1">
        <f>+E299+Tabla15[[#This Row],[NOMBRE DE LA CAUSA 2019]]</f>
        <v>298</v>
      </c>
      <c r="F300" s="1">
        <f>+Tabla15[[#This Row],[0]]*Tabla15[[#This Row],[NOMBRE DE LA CAUSA 2019]]</f>
        <v>298</v>
      </c>
      <c r="G300" s="1" t="s">
        <v>739</v>
      </c>
      <c r="H300" s="1" t="s">
        <v>1330</v>
      </c>
      <c r="K300" s="1" t="s">
        <v>698</v>
      </c>
      <c r="L300" s="1" t="s">
        <v>1331</v>
      </c>
      <c r="M300" s="4">
        <v>2028</v>
      </c>
      <c r="N300" s="1" t="str">
        <f>+Tabla15[[#This Row],[NOMBRE DE LA CAUSA 2017]]</f>
        <v>INCUMPLIMIENTO DEL CONTRATO POR EJECUCION PARCIAL DE PRESTACIONES</v>
      </c>
    </row>
    <row r="301" spans="1:14" ht="15" customHeight="1" x14ac:dyDescent="0.25">
      <c r="A301" s="1">
        <f>+Tabla15[[#This Row],[1]]</f>
        <v>299</v>
      </c>
      <c r="B301" s="1" t="s">
        <v>1332</v>
      </c>
      <c r="C301" s="1">
        <v>1</v>
      </c>
      <c r="D301" s="1">
        <f>+IF(Tabla15[[#This Row],[NOMBRE DE LA CAUSA 2018]]=0,0,1)</f>
        <v>1</v>
      </c>
      <c r="E301" s="1">
        <f>+E300+Tabla15[[#This Row],[NOMBRE DE LA CAUSA 2019]]</f>
        <v>299</v>
      </c>
      <c r="F301" s="1">
        <f>+Tabla15[[#This Row],[0]]*Tabla15[[#This Row],[NOMBRE DE LA CAUSA 2019]]</f>
        <v>299</v>
      </c>
      <c r="G301" s="1" t="s">
        <v>739</v>
      </c>
      <c r="H301" s="1" t="s">
        <v>1330</v>
      </c>
      <c r="K301" s="1" t="s">
        <v>698</v>
      </c>
      <c r="L301" s="1" t="s">
        <v>1333</v>
      </c>
      <c r="M301" s="4">
        <v>2029</v>
      </c>
      <c r="N301" s="1" t="str">
        <f>+Tabla15[[#This Row],[NOMBRE DE LA CAUSA 2017]]</f>
        <v>INCUMPLIMIENTO DEL CONTRATO POR EJECUCION TARDIA DE PRESTACIONES</v>
      </c>
    </row>
    <row r="302" spans="1:14" ht="15" customHeight="1" x14ac:dyDescent="0.25">
      <c r="A302" s="1">
        <f>+Tabla15[[#This Row],[1]]</f>
        <v>300</v>
      </c>
      <c r="B302" s="1" t="s">
        <v>1334</v>
      </c>
      <c r="C302" s="1">
        <v>1</v>
      </c>
      <c r="D302" s="1">
        <f>+IF(Tabla15[[#This Row],[NOMBRE DE LA CAUSA 2018]]=0,0,1)</f>
        <v>1</v>
      </c>
      <c r="E302" s="1">
        <f>+E301+Tabla15[[#This Row],[NOMBRE DE LA CAUSA 2019]]</f>
        <v>300</v>
      </c>
      <c r="F302" s="1">
        <f>+Tabla15[[#This Row],[0]]*Tabla15[[#This Row],[NOMBRE DE LA CAUSA 2019]]</f>
        <v>300</v>
      </c>
      <c r="G302" s="1" t="s">
        <v>739</v>
      </c>
      <c r="H302" s="1" t="s">
        <v>1330</v>
      </c>
      <c r="K302" s="1" t="s">
        <v>698</v>
      </c>
      <c r="L302" s="1" t="s">
        <v>1335</v>
      </c>
      <c r="M302" s="4">
        <v>2310</v>
      </c>
      <c r="N302" s="1" t="str">
        <f>+Tabla15[[#This Row],[NOMBRE DE LA CAUSA 2017]]</f>
        <v>INCUMPLIMIENTO DEL CONTRATO POR INDEBIDA INTERPRETACION</v>
      </c>
    </row>
    <row r="303" spans="1:14" ht="15" customHeight="1" x14ac:dyDescent="0.25">
      <c r="A303" s="1">
        <f>+Tabla15[[#This Row],[1]]</f>
        <v>301</v>
      </c>
      <c r="B303" s="1" t="s">
        <v>1336</v>
      </c>
      <c r="C303" s="1">
        <v>1</v>
      </c>
      <c r="D303" s="1">
        <f>+IF(Tabla15[[#This Row],[NOMBRE DE LA CAUSA 2018]]=0,0,1)</f>
        <v>1</v>
      </c>
      <c r="E303" s="1">
        <f>+E302+Tabla15[[#This Row],[NOMBRE DE LA CAUSA 2019]]</f>
        <v>301</v>
      </c>
      <c r="F303" s="1">
        <f>+Tabla15[[#This Row],[0]]*Tabla15[[#This Row],[NOMBRE DE LA CAUSA 2019]]</f>
        <v>301</v>
      </c>
      <c r="G303" s="1" t="s">
        <v>739</v>
      </c>
      <c r="H303" s="1" t="s">
        <v>1330</v>
      </c>
      <c r="K303" s="1" t="s">
        <v>698</v>
      </c>
      <c r="L303" s="1" t="s">
        <v>1337</v>
      </c>
      <c r="M303" s="4">
        <v>2030</v>
      </c>
      <c r="N303" s="1" t="str">
        <f>+Tabla15[[#This Row],[NOMBRE DE LA CAUSA 2017]]</f>
        <v>INCUMPLIMIENTO DEL CONTRATO POR NO EJECUCION DE PRESTACIONES</v>
      </c>
    </row>
    <row r="304" spans="1:14" ht="15" customHeight="1" x14ac:dyDescent="0.25">
      <c r="A304" s="1">
        <f>+Tabla15[[#This Row],[1]]</f>
        <v>302</v>
      </c>
      <c r="B304" s="1" t="s">
        <v>1338</v>
      </c>
      <c r="C304" s="1">
        <v>1</v>
      </c>
      <c r="D304" s="1">
        <f>+IF(Tabla15[[#This Row],[NOMBRE DE LA CAUSA 2018]]=0,0,1)</f>
        <v>1</v>
      </c>
      <c r="E304" s="1">
        <f>+E303+Tabla15[[#This Row],[NOMBRE DE LA CAUSA 2019]]</f>
        <v>302</v>
      </c>
      <c r="F304" s="1">
        <f>+Tabla15[[#This Row],[0]]*Tabla15[[#This Row],[NOMBRE DE LA CAUSA 2019]]</f>
        <v>302</v>
      </c>
      <c r="G304" s="1" t="s">
        <v>739</v>
      </c>
      <c r="H304" s="1" t="s">
        <v>1330</v>
      </c>
      <c r="K304" s="1" t="s">
        <v>698</v>
      </c>
      <c r="L304" s="1" t="s">
        <v>1339</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1340</v>
      </c>
      <c r="C305" s="1">
        <v>1</v>
      </c>
      <c r="D305" s="1">
        <f>+IF(Tabla15[[#This Row],[NOMBRE DE LA CAUSA 2018]]=0,0,1)</f>
        <v>1</v>
      </c>
      <c r="E305" s="1">
        <f>+E304+Tabla15[[#This Row],[NOMBRE DE LA CAUSA 2019]]</f>
        <v>303</v>
      </c>
      <c r="F305" s="1">
        <f>+Tabla15[[#This Row],[0]]*Tabla15[[#This Row],[NOMBRE DE LA CAUSA 2019]]</f>
        <v>303</v>
      </c>
      <c r="G305" s="1" t="s">
        <v>739</v>
      </c>
      <c r="H305" s="1" t="s">
        <v>1330</v>
      </c>
      <c r="K305" s="1" t="s">
        <v>698</v>
      </c>
      <c r="L305" s="1" t="s">
        <v>1341</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1342</v>
      </c>
      <c r="C306" s="1">
        <v>1</v>
      </c>
      <c r="D306" s="1">
        <f>+IF(Tabla15[[#This Row],[NOMBRE DE LA CAUSA 2018]]=0,0,1)</f>
        <v>1</v>
      </c>
      <c r="E306" s="1">
        <f>+E305+Tabla15[[#This Row],[NOMBRE DE LA CAUSA 2019]]</f>
        <v>304</v>
      </c>
      <c r="F306" s="1">
        <f>+Tabla15[[#This Row],[0]]*Tabla15[[#This Row],[NOMBRE DE LA CAUSA 2019]]</f>
        <v>304</v>
      </c>
      <c r="G306" s="1" t="s">
        <v>701</v>
      </c>
      <c r="J306" s="1" t="s">
        <v>702</v>
      </c>
      <c r="K306" s="1" t="s">
        <v>698</v>
      </c>
      <c r="L306" s="1" t="s">
        <v>1343</v>
      </c>
      <c r="M306" s="4">
        <v>172</v>
      </c>
      <c r="N306" s="1" t="str">
        <f>+Tabla15[[#This Row],[NOMBRE DE LA CAUSA 2017]]</f>
        <v>INCUMPLIMIENTO DEL DEBER DE LIQUIDAR EL CONTRATO</v>
      </c>
    </row>
    <row r="307" spans="1:14" ht="15" customHeight="1" x14ac:dyDescent="0.25">
      <c r="A307" s="1">
        <f>+Tabla15[[#This Row],[1]]</f>
        <v>305</v>
      </c>
      <c r="B307" s="5" t="s">
        <v>1344</v>
      </c>
      <c r="C307" s="1">
        <v>1</v>
      </c>
      <c r="D307" s="1">
        <f>+IF(Tabla15[[#This Row],[NOMBRE DE LA CAUSA 2018]]=0,0,1)</f>
        <v>1</v>
      </c>
      <c r="E307" s="1">
        <f>+E306+Tabla15[[#This Row],[NOMBRE DE LA CAUSA 2019]]</f>
        <v>305</v>
      </c>
      <c r="F307" s="1">
        <f>+Tabla15[[#This Row],[0]]*Tabla15[[#This Row],[NOMBRE DE LA CAUSA 2019]]</f>
        <v>305</v>
      </c>
      <c r="G307" s="1" t="s">
        <v>696</v>
      </c>
      <c r="I307" s="5" t="s">
        <v>697</v>
      </c>
      <c r="K307" s="5" t="s">
        <v>698</v>
      </c>
      <c r="L307" s="5" t="s">
        <v>1345</v>
      </c>
      <c r="M307" s="4">
        <v>2317</v>
      </c>
      <c r="N307" s="1" t="str">
        <f>+Tabla15[[#This Row],[NOMBRE DE LA CAUSA 2017]]</f>
        <v>INCUMPLIMIENTO DEL DEBER DE PROTECCION A LA HONRA Y BUEN NOMBRE</v>
      </c>
    </row>
    <row r="308" spans="1:14" ht="15" customHeight="1" x14ac:dyDescent="0.25">
      <c r="A308" s="1">
        <f>+Tabla15[[#This Row],[1]]</f>
        <v>306</v>
      </c>
      <c r="B308" s="5" t="s">
        <v>1346</v>
      </c>
      <c r="C308" s="1">
        <v>1</v>
      </c>
      <c r="D308" s="1">
        <f>+IF(Tabla15[[#This Row],[NOMBRE DE LA CAUSA 2018]]=0,0,1)</f>
        <v>1</v>
      </c>
      <c r="E308" s="1">
        <f>+E307+Tabla15[[#This Row],[NOMBRE DE LA CAUSA 2019]]</f>
        <v>306</v>
      </c>
      <c r="F308" s="1">
        <f>+Tabla15[[#This Row],[0]]*Tabla15[[#This Row],[NOMBRE DE LA CAUSA 2019]]</f>
        <v>306</v>
      </c>
      <c r="G308" s="1" t="s">
        <v>696</v>
      </c>
      <c r="K308" s="5" t="s">
        <v>698</v>
      </c>
      <c r="L308" s="5" t="s">
        <v>1347</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1348</v>
      </c>
      <c r="C309" s="1">
        <v>1</v>
      </c>
      <c r="D309" s="1">
        <f>+IF(Tabla15[[#This Row],[NOMBRE DE LA CAUSA 2018]]=0,0,1)</f>
        <v>1</v>
      </c>
      <c r="E309" s="1">
        <f>+E308+Tabla15[[#This Row],[NOMBRE DE LA CAUSA 2019]]</f>
        <v>307</v>
      </c>
      <c r="F309" s="1">
        <f>+Tabla15[[#This Row],[0]]*Tabla15[[#This Row],[NOMBRE DE LA CAUSA 2019]]</f>
        <v>307</v>
      </c>
      <c r="G309" s="1" t="s">
        <v>701</v>
      </c>
      <c r="J309" s="1" t="s">
        <v>702</v>
      </c>
      <c r="K309" s="1" t="s">
        <v>698</v>
      </c>
      <c r="L309" s="1" t="s">
        <v>1349</v>
      </c>
      <c r="M309" s="4">
        <v>376</v>
      </c>
      <c r="N309" s="1" t="str">
        <f>+Tabla15[[#This Row],[NOMBRE DE LA CAUSA 2017]]</f>
        <v>INCUMPLIMIENTO EN EL DEBER DE SEGURIDAD Y PREVENCION DE DESASTRES</v>
      </c>
    </row>
    <row r="310" spans="1:14" ht="15" customHeight="1" x14ac:dyDescent="0.25">
      <c r="A310" s="1">
        <f>+Tabla15[[#This Row],[1]]</f>
        <v>308</v>
      </c>
      <c r="B310" s="5" t="s">
        <v>1350</v>
      </c>
      <c r="C310" s="1">
        <v>1</v>
      </c>
      <c r="D310" s="1">
        <f>+IF(Tabla15[[#This Row],[NOMBRE DE LA CAUSA 2018]]=0,0,1)</f>
        <v>1</v>
      </c>
      <c r="E310" s="1">
        <f>+E309+Tabla15[[#This Row],[NOMBRE DE LA CAUSA 2019]]</f>
        <v>308</v>
      </c>
      <c r="F310" s="1">
        <f>+Tabla15[[#This Row],[0]]*Tabla15[[#This Row],[NOMBRE DE LA CAUSA 2019]]</f>
        <v>308</v>
      </c>
      <c r="G310" s="1" t="s">
        <v>701</v>
      </c>
      <c r="J310" s="1" t="s">
        <v>702</v>
      </c>
      <c r="K310" s="1" t="s">
        <v>698</v>
      </c>
      <c r="L310" s="5" t="s">
        <v>1351</v>
      </c>
      <c r="M310" s="4">
        <v>481</v>
      </c>
      <c r="N310" s="1" t="str">
        <f>+Tabla15[[#This Row],[NOMBRE DE LA CAUSA 2017]]</f>
        <v>INCUMPLIMIENTO EN EL PAGO DE APORTES AL SISTEMA DE SEGURIDAD SOCIAL INTEGRAL</v>
      </c>
    </row>
    <row r="311" spans="1:14" ht="15" customHeight="1" x14ac:dyDescent="0.25">
      <c r="A311" s="1">
        <f>+Tabla15[[#This Row],[1]]</f>
        <v>309</v>
      </c>
      <c r="B311" s="5" t="s">
        <v>1352</v>
      </c>
      <c r="C311" s="1">
        <v>1</v>
      </c>
      <c r="D311" s="1">
        <f>+IF(Tabla15[[#This Row],[NOMBRE DE LA CAUSA 2018]]=0,0,1)</f>
        <v>1</v>
      </c>
      <c r="E311" s="1">
        <f>+E310+Tabla15[[#This Row],[NOMBRE DE LA CAUSA 2019]]</f>
        <v>309</v>
      </c>
      <c r="F311" s="1">
        <f>+Tabla15[[#This Row],[0]]*Tabla15[[#This Row],[NOMBRE DE LA CAUSA 2019]]</f>
        <v>309</v>
      </c>
      <c r="G311" s="5" t="s">
        <v>701</v>
      </c>
      <c r="J311" s="1" t="s">
        <v>702</v>
      </c>
      <c r="K311" s="1" t="s">
        <v>698</v>
      </c>
      <c r="L311" s="5" t="s">
        <v>1353</v>
      </c>
      <c r="M311" s="4">
        <v>546</v>
      </c>
      <c r="N311" s="1" t="str">
        <f>+Tabla15[[#This Row],[NOMBRE DE LA CAUSA 2017]]</f>
        <v>INCUMPLIMIENTO EN EL PAGO DE APORTES PARAFISCALES</v>
      </c>
    </row>
    <row r="312" spans="1:14" ht="15" customHeight="1" x14ac:dyDescent="0.25">
      <c r="A312" s="1">
        <f>+Tabla15[[#This Row],[1]]</f>
        <v>310</v>
      </c>
      <c r="B312" s="1" t="s">
        <v>1354</v>
      </c>
      <c r="C312" s="1">
        <v>1</v>
      </c>
      <c r="D312" s="1">
        <f>+IF(Tabla15[[#This Row],[NOMBRE DE LA CAUSA 2018]]=0,0,1)</f>
        <v>1</v>
      </c>
      <c r="E312" s="1">
        <f>+E311+Tabla15[[#This Row],[NOMBRE DE LA CAUSA 2019]]</f>
        <v>310</v>
      </c>
      <c r="F312" s="1">
        <f>+Tabla15[[#This Row],[0]]*Tabla15[[#This Row],[NOMBRE DE LA CAUSA 2019]]</f>
        <v>310</v>
      </c>
      <c r="G312" s="1" t="s">
        <v>696</v>
      </c>
      <c r="K312" s="1" t="s">
        <v>698</v>
      </c>
      <c r="L312" s="1" t="s">
        <v>1355</v>
      </c>
      <c r="M312" s="4">
        <v>2242</v>
      </c>
      <c r="N312" s="1" t="str">
        <f>+Tabla15[[#This Row],[NOMBRE DE LA CAUSA 2017]]</f>
        <v>INCUMPLIMIENTO EN EL PAGO DE ASIGNACION DE RETIRO</v>
      </c>
    </row>
    <row r="313" spans="1:14" ht="15" customHeight="1" x14ac:dyDescent="0.25">
      <c r="A313" s="1">
        <f>+Tabla15[[#This Row],[1]]</f>
        <v>311</v>
      </c>
      <c r="B313" s="1" t="s">
        <v>1356</v>
      </c>
      <c r="C313" s="1">
        <v>1</v>
      </c>
      <c r="D313" s="1">
        <f>+IF(Tabla15[[#This Row],[NOMBRE DE LA CAUSA 2018]]=0,0,1)</f>
        <v>1</v>
      </c>
      <c r="E313" s="1">
        <f>+E312+Tabla15[[#This Row],[NOMBRE DE LA CAUSA 2019]]</f>
        <v>311</v>
      </c>
      <c r="F313" s="1">
        <f>+Tabla15[[#This Row],[0]]*Tabla15[[#This Row],[NOMBRE DE LA CAUSA 2019]]</f>
        <v>311</v>
      </c>
      <c r="G313" s="1" t="s">
        <v>701</v>
      </c>
      <c r="J313" s="1" t="s">
        <v>702</v>
      </c>
      <c r="K313" s="1" t="s">
        <v>698</v>
      </c>
      <c r="L313" s="1" t="s">
        <v>1357</v>
      </c>
      <c r="M313" s="4">
        <v>632</v>
      </c>
      <c r="N313" s="1" t="str">
        <f>+Tabla15[[#This Row],[NOMBRE DE LA CAUSA 2017]]</f>
        <v>INCUMPLIMIENTO EN EL PAGO DE AUXILIO DE CESANTIAS</v>
      </c>
    </row>
    <row r="314" spans="1:14" ht="15" customHeight="1" x14ac:dyDescent="0.25">
      <c r="A314" s="1">
        <f>+Tabla15[[#This Row],[1]]</f>
        <v>312</v>
      </c>
      <c r="B314" s="5" t="s">
        <v>1358</v>
      </c>
      <c r="C314" s="1">
        <v>1</v>
      </c>
      <c r="D314" s="1">
        <f>+IF(Tabla15[[#This Row],[NOMBRE DE LA CAUSA 2018]]=0,0,1)</f>
        <v>1</v>
      </c>
      <c r="E314" s="1">
        <f>+E313+Tabla15[[#This Row],[NOMBRE DE LA CAUSA 2019]]</f>
        <v>312</v>
      </c>
      <c r="F314" s="1">
        <f>+Tabla15[[#This Row],[0]]*Tabla15[[#This Row],[NOMBRE DE LA CAUSA 2019]]</f>
        <v>312</v>
      </c>
      <c r="G314" s="1" t="s">
        <v>739</v>
      </c>
      <c r="H314" s="1" t="s">
        <v>1359</v>
      </c>
      <c r="K314" s="5" t="s">
        <v>698</v>
      </c>
      <c r="L314" s="5" t="s">
        <v>1360</v>
      </c>
      <c r="M314" s="4">
        <v>2305</v>
      </c>
      <c r="N314" s="1" t="str">
        <f>+Tabla15[[#This Row],[NOMBRE DE LA CAUSA 2017]]</f>
        <v>INCUMPLIMIENTO EN EL PAGO DE COSTO ACUMULADO DE ASCENSOS EN EL ESCALAFON DOCENTE</v>
      </c>
    </row>
    <row r="315" spans="1:14" ht="15" customHeight="1" x14ac:dyDescent="0.25">
      <c r="A315" s="1">
        <f>+Tabla15[[#This Row],[1]]</f>
        <v>313</v>
      </c>
      <c r="B315" s="1" t="s">
        <v>1361</v>
      </c>
      <c r="C315" s="1">
        <v>1</v>
      </c>
      <c r="D315" s="1">
        <f>+IF(Tabla15[[#This Row],[NOMBRE DE LA CAUSA 2018]]=0,0,1)</f>
        <v>1</v>
      </c>
      <c r="E315" s="1">
        <f>+E314+Tabla15[[#This Row],[NOMBRE DE LA CAUSA 2019]]</f>
        <v>313</v>
      </c>
      <c r="F315" s="1">
        <f>+Tabla15[[#This Row],[0]]*Tabla15[[#This Row],[NOMBRE DE LA CAUSA 2019]]</f>
        <v>313</v>
      </c>
      <c r="G315" s="1" t="s">
        <v>701</v>
      </c>
      <c r="J315" s="1" t="s">
        <v>702</v>
      </c>
      <c r="K315" s="1" t="s">
        <v>698</v>
      </c>
      <c r="L315" s="1" t="s">
        <v>1362</v>
      </c>
      <c r="M315" s="4">
        <v>2013</v>
      </c>
      <c r="N315" s="1" t="str">
        <f>+Tabla15[[#This Row],[NOMBRE DE LA CAUSA 2017]]</f>
        <v>INCUMPLIMIENTO EN EL PAGO DE CUOTAS DE COPROPIEDAD</v>
      </c>
    </row>
    <row r="316" spans="1:14" ht="15" customHeight="1" x14ac:dyDescent="0.25">
      <c r="A316" s="1">
        <f>+Tabla15[[#This Row],[1]]</f>
        <v>314</v>
      </c>
      <c r="B316" s="1" t="s">
        <v>1363</v>
      </c>
      <c r="C316" s="1">
        <v>1</v>
      </c>
      <c r="D316" s="1">
        <f>+IF(Tabla15[[#This Row],[NOMBRE DE LA CAUSA 2018]]=0,0,1)</f>
        <v>1</v>
      </c>
      <c r="E316" s="1">
        <f>+E315+Tabla15[[#This Row],[NOMBRE DE LA CAUSA 2019]]</f>
        <v>314</v>
      </c>
      <c r="F316" s="1">
        <f>+Tabla15[[#This Row],[0]]*Tabla15[[#This Row],[NOMBRE DE LA CAUSA 2019]]</f>
        <v>314</v>
      </c>
      <c r="G316" s="1" t="s">
        <v>739</v>
      </c>
      <c r="H316" s="1" t="s">
        <v>1364</v>
      </c>
      <c r="K316" s="1" t="s">
        <v>698</v>
      </c>
      <c r="L316" s="5" t="s">
        <v>1365</v>
      </c>
      <c r="M316" s="4">
        <v>2264</v>
      </c>
      <c r="N316" s="1" t="str">
        <f>+Tabla15[[#This Row],[NOMBRE DE LA CAUSA 2017]]</f>
        <v>INCUMPLIMIENTO EN EL PAGO DE HONORARIOS</v>
      </c>
    </row>
    <row r="317" spans="1:14" ht="15" customHeight="1" x14ac:dyDescent="0.25">
      <c r="A317" s="1">
        <f>+Tabla15[[#This Row],[1]]</f>
        <v>315</v>
      </c>
      <c r="B317" s="1" t="s">
        <v>1366</v>
      </c>
      <c r="C317" s="1">
        <v>1</v>
      </c>
      <c r="D317" s="1">
        <f>+IF(Tabla15[[#This Row],[NOMBRE DE LA CAUSA 2018]]=0,0,1)</f>
        <v>1</v>
      </c>
      <c r="E317" s="1">
        <f>+E316+Tabla15[[#This Row],[NOMBRE DE LA CAUSA 2019]]</f>
        <v>315</v>
      </c>
      <c r="F317" s="1">
        <f>+Tabla15[[#This Row],[0]]*Tabla15[[#This Row],[NOMBRE DE LA CAUSA 2019]]</f>
        <v>315</v>
      </c>
      <c r="G317" s="1" t="s">
        <v>739</v>
      </c>
      <c r="H317" s="1" t="s">
        <v>1367</v>
      </c>
      <c r="K317" s="1" t="s">
        <v>698</v>
      </c>
      <c r="L317" s="1" t="s">
        <v>1368</v>
      </c>
      <c r="M317" s="4">
        <v>2277</v>
      </c>
      <c r="N317" s="1" t="str">
        <f>+Tabla15[[#This Row],[NOMBRE DE LA CAUSA 2017]]</f>
        <v>INCUMPLIMIENTO EN EL PAGO DE INCAPACIDAD MEDICA</v>
      </c>
    </row>
    <row r="318" spans="1:14" ht="15" customHeight="1" x14ac:dyDescent="0.25">
      <c r="A318" s="1">
        <f>+Tabla15[[#This Row],[1]]</f>
        <v>316</v>
      </c>
      <c r="B318" s="1" t="s">
        <v>1369</v>
      </c>
      <c r="C318" s="1">
        <v>1</v>
      </c>
      <c r="D318" s="1">
        <f>+IF(Tabla15[[#This Row],[NOMBRE DE LA CAUSA 2018]]=0,0,1)</f>
        <v>1</v>
      </c>
      <c r="E318" s="1">
        <f>+E317+Tabla15[[#This Row],[NOMBRE DE LA CAUSA 2019]]</f>
        <v>316</v>
      </c>
      <c r="F318" s="1">
        <f>+Tabla15[[#This Row],[0]]*Tabla15[[#This Row],[NOMBRE DE LA CAUSA 2019]]</f>
        <v>316</v>
      </c>
      <c r="G318" s="1" t="s">
        <v>696</v>
      </c>
      <c r="K318" s="1" t="s">
        <v>698</v>
      </c>
      <c r="L318" s="1" t="s">
        <v>1370</v>
      </c>
      <c r="M318" s="4">
        <v>2218</v>
      </c>
      <c r="N318" s="1" t="str">
        <f>+Tabla15[[#This Row],[NOMBRE DE LA CAUSA 2017]]</f>
        <v>INCUMPLIMIENTO EN EL PAGO DE INCREMENTO DE PENSION DE INVALIDEZ</v>
      </c>
    </row>
    <row r="319" spans="1:14" ht="15" customHeight="1" x14ac:dyDescent="0.25">
      <c r="A319" s="1">
        <f>+Tabla15[[#This Row],[1]]</f>
        <v>317</v>
      </c>
      <c r="B319" s="1" t="s">
        <v>1371</v>
      </c>
      <c r="C319" s="1">
        <v>1</v>
      </c>
      <c r="D319" s="1">
        <f>+IF(Tabla15[[#This Row],[NOMBRE DE LA CAUSA 2018]]=0,0,1)</f>
        <v>1</v>
      </c>
      <c r="E319" s="1">
        <f>+E318+Tabla15[[#This Row],[NOMBRE DE LA CAUSA 2019]]</f>
        <v>317</v>
      </c>
      <c r="F319" s="1">
        <f>+Tabla15[[#This Row],[0]]*Tabla15[[#This Row],[NOMBRE DE LA CAUSA 2019]]</f>
        <v>317</v>
      </c>
      <c r="G319" s="1" t="s">
        <v>696</v>
      </c>
      <c r="K319" s="1" t="s">
        <v>698</v>
      </c>
      <c r="L319" s="1" t="s">
        <v>1372</v>
      </c>
      <c r="M319" s="4">
        <v>2217</v>
      </c>
      <c r="N319" s="1" t="str">
        <f>+Tabla15[[#This Row],[NOMBRE DE LA CAUSA 2017]]</f>
        <v>INCUMPLIMIENTO EN EL PAGO DE INCREMENTO DE PENSION DE VEJEZ</v>
      </c>
    </row>
    <row r="320" spans="1:14" ht="15" customHeight="1" x14ac:dyDescent="0.25">
      <c r="A320" s="1">
        <f>+Tabla15[[#This Row],[1]]</f>
        <v>318</v>
      </c>
      <c r="B320" s="5" t="s">
        <v>1373</v>
      </c>
      <c r="C320" s="1">
        <v>1</v>
      </c>
      <c r="D320" s="1">
        <f>+IF(Tabla15[[#This Row],[NOMBRE DE LA CAUSA 2018]]=0,0,1)</f>
        <v>1</v>
      </c>
      <c r="E320" s="1">
        <f>+E319+Tabla15[[#This Row],[NOMBRE DE LA CAUSA 2019]]</f>
        <v>318</v>
      </c>
      <c r="F320" s="1">
        <f>+Tabla15[[#This Row],[0]]*Tabla15[[#This Row],[NOMBRE DE LA CAUSA 2019]]</f>
        <v>318</v>
      </c>
      <c r="G320" s="1" t="s">
        <v>696</v>
      </c>
      <c r="K320" s="5" t="s">
        <v>698</v>
      </c>
      <c r="L320" s="5" t="s">
        <v>1374</v>
      </c>
      <c r="M320" s="4">
        <v>2316</v>
      </c>
      <c r="N320" s="1" t="str">
        <f>+Tabla15[[#This Row],[NOMBRE DE LA CAUSA 2017]]</f>
        <v>INCUMPLIMIENTO EN EL PAGO DE INDEMNIZACION POR DESPIDO SIN JUSTA CAUSA</v>
      </c>
    </row>
    <row r="321" spans="1:14" ht="15" customHeight="1" x14ac:dyDescent="0.25">
      <c r="A321" s="1">
        <f>+Tabla15[[#This Row],[1]]</f>
        <v>319</v>
      </c>
      <c r="B321" s="1" t="s">
        <v>1375</v>
      </c>
      <c r="C321" s="1">
        <v>1</v>
      </c>
      <c r="D321" s="1">
        <f>+IF(Tabla15[[#This Row],[NOMBRE DE LA CAUSA 2018]]=0,0,1)</f>
        <v>1</v>
      </c>
      <c r="E321" s="1">
        <f>+E320+Tabla15[[#This Row],[NOMBRE DE LA CAUSA 2019]]</f>
        <v>319</v>
      </c>
      <c r="F321" s="1">
        <f>+Tabla15[[#This Row],[0]]*Tabla15[[#This Row],[NOMBRE DE LA CAUSA 2019]]</f>
        <v>319</v>
      </c>
      <c r="G321" s="1" t="s">
        <v>696</v>
      </c>
      <c r="K321" s="1" t="s">
        <v>698</v>
      </c>
      <c r="L321" s="1" t="s">
        <v>1376</v>
      </c>
      <c r="M321" s="4">
        <v>2279</v>
      </c>
      <c r="N321" s="1" t="str">
        <f>+Tabla15[[#This Row],[NOMBRE DE LA CAUSA 2017]]</f>
        <v>INCUMPLIMIENTO EN EL PAGO DE INDEMNIZACION POR DISMINUCION DE CAPACIDAD LABORAL</v>
      </c>
    </row>
    <row r="322" spans="1:14" ht="15" customHeight="1" x14ac:dyDescent="0.25">
      <c r="A322" s="1">
        <f>+Tabla15[[#This Row],[1]]</f>
        <v>320</v>
      </c>
      <c r="B322" s="1" t="s">
        <v>1377</v>
      </c>
      <c r="C322" s="1">
        <v>1</v>
      </c>
      <c r="D322" s="1">
        <f>+IF(Tabla15[[#This Row],[NOMBRE DE LA CAUSA 2018]]=0,0,1)</f>
        <v>1</v>
      </c>
      <c r="E322" s="1">
        <f>+E321+Tabla15[[#This Row],[NOMBRE DE LA CAUSA 2019]]</f>
        <v>320</v>
      </c>
      <c r="F322" s="1">
        <f>+Tabla15[[#This Row],[0]]*Tabla15[[#This Row],[NOMBRE DE LA CAUSA 2019]]</f>
        <v>320</v>
      </c>
      <c r="G322" s="1" t="s">
        <v>696</v>
      </c>
      <c r="K322" s="1" t="s">
        <v>698</v>
      </c>
      <c r="L322" s="1" t="s">
        <v>1378</v>
      </c>
      <c r="M322" s="4">
        <v>2283</v>
      </c>
      <c r="N322" s="1" t="str">
        <f>+Tabla15[[#This Row],[NOMBRE DE LA CAUSA 2017]]</f>
        <v>INCUMPLIMIENTO EN EL PAGO DE INDEMNIZACION POR MUERTE EN ACCIDENTE DE TRABAJO</v>
      </c>
    </row>
    <row r="323" spans="1:14" ht="15" customHeight="1" x14ac:dyDescent="0.25">
      <c r="A323" s="1">
        <f>+Tabla15[[#This Row],[1]]</f>
        <v>321</v>
      </c>
      <c r="B323" s="5" t="s">
        <v>1379</v>
      </c>
      <c r="C323" s="1">
        <v>1</v>
      </c>
      <c r="D323" s="1">
        <f>+IF(Tabla15[[#This Row],[NOMBRE DE LA CAUSA 2018]]=0,0,1)</f>
        <v>1</v>
      </c>
      <c r="E323" s="1">
        <f>+E322+Tabla15[[#This Row],[NOMBRE DE LA CAUSA 2019]]</f>
        <v>321</v>
      </c>
      <c r="F323" s="1">
        <f>+Tabla15[[#This Row],[0]]*Tabla15[[#This Row],[NOMBRE DE LA CAUSA 2019]]</f>
        <v>321</v>
      </c>
      <c r="G323" s="1" t="s">
        <v>696</v>
      </c>
      <c r="I323" s="5" t="s">
        <v>41</v>
      </c>
      <c r="K323" s="5" t="s">
        <v>698</v>
      </c>
      <c r="L323" s="5" t="s">
        <v>1380</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1381</v>
      </c>
      <c r="C324" s="1">
        <v>1</v>
      </c>
      <c r="D324" s="1">
        <f>+IF(Tabla15[[#This Row],[NOMBRE DE LA CAUSA 2018]]=0,0,1)</f>
        <v>1</v>
      </c>
      <c r="E324" s="1">
        <f>+E323+Tabla15[[#This Row],[NOMBRE DE LA CAUSA 2019]]</f>
        <v>322</v>
      </c>
      <c r="F324" s="1">
        <f>+Tabla15[[#This Row],[0]]*Tabla15[[#This Row],[NOMBRE DE LA CAUSA 2019]]</f>
        <v>322</v>
      </c>
      <c r="G324" s="1" t="s">
        <v>696</v>
      </c>
      <c r="I324" s="5" t="s">
        <v>41</v>
      </c>
      <c r="K324" s="5" t="s">
        <v>698</v>
      </c>
      <c r="L324" s="5" t="s">
        <v>1382</v>
      </c>
      <c r="M324" s="26">
        <v>2345</v>
      </c>
      <c r="N324" s="1" t="str">
        <f>+Tabla15[[#This Row],[NOMBRE DE LA CAUSA 2017]]</f>
        <v>INCUMPLIMIENTO EN EL PAGO DE INDEMNIZACION SUSTITUTIVA DE PENSION DE VEJEZ</v>
      </c>
    </row>
    <row r="325" spans="1:14" ht="15" customHeight="1" x14ac:dyDescent="0.25">
      <c r="A325" s="1">
        <f>+Tabla15[[#This Row],[1]]</f>
        <v>323</v>
      </c>
      <c r="B325" s="1" t="s">
        <v>1383</v>
      </c>
      <c r="C325" s="1">
        <v>1</v>
      </c>
      <c r="D325" s="1">
        <f>+IF(Tabla15[[#This Row],[NOMBRE DE LA CAUSA 2018]]=0,0,1)</f>
        <v>1</v>
      </c>
      <c r="E325" s="1">
        <f>+E324+Tabla15[[#This Row],[NOMBRE DE LA CAUSA 2019]]</f>
        <v>323</v>
      </c>
      <c r="F325" s="1">
        <f>+Tabla15[[#This Row],[0]]*Tabla15[[#This Row],[NOMBRE DE LA CAUSA 2019]]</f>
        <v>323</v>
      </c>
      <c r="G325" s="1" t="s">
        <v>701</v>
      </c>
      <c r="J325" s="1" t="s">
        <v>702</v>
      </c>
      <c r="K325" s="1" t="s">
        <v>698</v>
      </c>
      <c r="L325" s="1" t="s">
        <v>1384</v>
      </c>
      <c r="M325" s="4">
        <v>547</v>
      </c>
      <c r="N325" s="1" t="str">
        <f>+Tabla15[[#This Row],[NOMBRE DE LA CAUSA 2017]]</f>
        <v>INCUMPLIMIENTO EN EL PAGO DE INTERESES SOBRE EL AUXILIO DE CESANTIA</v>
      </c>
    </row>
    <row r="326" spans="1:14" ht="15" customHeight="1" x14ac:dyDescent="0.25">
      <c r="A326" s="1">
        <f>+Tabla15[[#This Row],[1]]</f>
        <v>324</v>
      </c>
      <c r="B326" s="5" t="s">
        <v>1385</v>
      </c>
      <c r="C326" s="1">
        <v>1</v>
      </c>
      <c r="D326" s="1">
        <f>+IF(Tabla15[[#This Row],[NOMBRE DE LA CAUSA 2018]]=0,0,1)</f>
        <v>1</v>
      </c>
      <c r="E326" s="1">
        <f>+E325+Tabla15[[#This Row],[NOMBRE DE LA CAUSA 2019]]</f>
        <v>324</v>
      </c>
      <c r="F326" s="1">
        <f>+Tabla15[[#This Row],[0]]*Tabla15[[#This Row],[NOMBRE DE LA CAUSA 2019]]</f>
        <v>324</v>
      </c>
      <c r="G326" s="1" t="s">
        <v>696</v>
      </c>
      <c r="K326" s="1" t="s">
        <v>698</v>
      </c>
      <c r="L326" s="1" t="s">
        <v>1386</v>
      </c>
      <c r="M326" s="4">
        <v>2285</v>
      </c>
      <c r="N326" s="1" t="str">
        <f>+Tabla15[[#This Row],[NOMBRE DE LA CAUSA 2017]]</f>
        <v>INCUMPLIMIENTO EN EL PAGO DE LA BONIFICACION POR COMPENSACION</v>
      </c>
    </row>
    <row r="327" spans="1:14" ht="15" customHeight="1" x14ac:dyDescent="0.25">
      <c r="A327" s="1">
        <f>+Tabla15[[#This Row],[1]]</f>
        <v>325</v>
      </c>
      <c r="B327" s="1" t="s">
        <v>1387</v>
      </c>
      <c r="C327" s="1">
        <v>1</v>
      </c>
      <c r="D327" s="1">
        <f>+IF(Tabla15[[#This Row],[NOMBRE DE LA CAUSA 2018]]=0,0,1)</f>
        <v>1</v>
      </c>
      <c r="E327" s="1">
        <f>+E326+Tabla15[[#This Row],[NOMBRE DE LA CAUSA 2019]]</f>
        <v>325</v>
      </c>
      <c r="F327" s="1">
        <f>+Tabla15[[#This Row],[0]]*Tabla15[[#This Row],[NOMBRE DE LA CAUSA 2019]]</f>
        <v>325</v>
      </c>
      <c r="G327" s="1" t="s">
        <v>739</v>
      </c>
      <c r="H327" s="1" t="s">
        <v>1388</v>
      </c>
      <c r="K327" s="1" t="s">
        <v>698</v>
      </c>
      <c r="L327" s="1" t="s">
        <v>1389</v>
      </c>
      <c r="M327" s="4">
        <v>2229</v>
      </c>
      <c r="N327" s="1" t="str">
        <f>+Tabla15[[#This Row],[NOMBRE DE LA CAUSA 2017]]</f>
        <v>INCUMPLIMIENTO EN EL PAGO DE LA INDEXACION Y REAJUSTE DE LA PENSION DE INVALIDEZ</v>
      </c>
    </row>
    <row r="328" spans="1:14" ht="15" customHeight="1" x14ac:dyDescent="0.25">
      <c r="A328" s="1">
        <f>+Tabla15[[#This Row],[1]]</f>
        <v>326</v>
      </c>
      <c r="B328" s="1" t="s">
        <v>1390</v>
      </c>
      <c r="C328" s="1">
        <v>1</v>
      </c>
      <c r="D328" s="1">
        <f>+IF(Tabla15[[#This Row],[NOMBRE DE LA CAUSA 2018]]=0,0,1)</f>
        <v>1</v>
      </c>
      <c r="E328" s="1">
        <f>+E327+Tabla15[[#This Row],[NOMBRE DE LA CAUSA 2019]]</f>
        <v>326</v>
      </c>
      <c r="F328" s="1">
        <f>+Tabla15[[#This Row],[0]]*Tabla15[[#This Row],[NOMBRE DE LA CAUSA 2019]]</f>
        <v>326</v>
      </c>
      <c r="G328" s="1" t="s">
        <v>739</v>
      </c>
      <c r="H328" s="1" t="s">
        <v>1388</v>
      </c>
      <c r="K328" s="1" t="s">
        <v>698</v>
      </c>
      <c r="L328" s="1" t="s">
        <v>1391</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1392</v>
      </c>
      <c r="C329" s="1">
        <v>1</v>
      </c>
      <c r="D329" s="1">
        <f>+IF(Tabla15[[#This Row],[NOMBRE DE LA CAUSA 2018]]=0,0,1)</f>
        <v>1</v>
      </c>
      <c r="E329" s="1">
        <f>+E328+Tabla15[[#This Row],[NOMBRE DE LA CAUSA 2019]]</f>
        <v>327</v>
      </c>
      <c r="F329" s="1">
        <f>+Tabla15[[#This Row],[0]]*Tabla15[[#This Row],[NOMBRE DE LA CAUSA 2019]]</f>
        <v>327</v>
      </c>
      <c r="G329" s="1" t="s">
        <v>739</v>
      </c>
      <c r="H329" s="1" t="s">
        <v>1388</v>
      </c>
      <c r="K329" s="1" t="s">
        <v>698</v>
      </c>
      <c r="L329" s="1" t="s">
        <v>1393</v>
      </c>
      <c r="M329" s="4">
        <v>2228</v>
      </c>
      <c r="N329" s="1" t="str">
        <f>+Tabla15[[#This Row],[NOMBRE DE LA CAUSA 2017]]</f>
        <v>INCUMPLIMIENTO EN EL PAGO DE LA INDEXACION Y REAJUSTE DE LA PENSION DE VEJEZ</v>
      </c>
    </row>
    <row r="330" spans="1:14" ht="15" customHeight="1" x14ac:dyDescent="0.25">
      <c r="A330" s="1">
        <f>+Tabla15[[#This Row],[1]]</f>
        <v>328</v>
      </c>
      <c r="B330" s="5" t="s">
        <v>1394</v>
      </c>
      <c r="C330" s="1">
        <v>1</v>
      </c>
      <c r="D330" s="1">
        <f>+IF(Tabla15[[#This Row],[NOMBRE DE LA CAUSA 2018]]=0,0,1)</f>
        <v>1</v>
      </c>
      <c r="E330" s="1">
        <f>+E329+Tabla15[[#This Row],[NOMBRE DE LA CAUSA 2019]]</f>
        <v>328</v>
      </c>
      <c r="F330" s="1">
        <f>+Tabla15[[#This Row],[0]]*Tabla15[[#This Row],[NOMBRE DE LA CAUSA 2019]]</f>
        <v>328</v>
      </c>
      <c r="G330" s="1" t="s">
        <v>696</v>
      </c>
      <c r="I330" s="5" t="s">
        <v>41</v>
      </c>
      <c r="K330" s="5" t="s">
        <v>698</v>
      </c>
      <c r="L330" s="5" t="s">
        <v>1395</v>
      </c>
      <c r="M330" s="26">
        <v>2353</v>
      </c>
      <c r="N330" s="1" t="str">
        <f>+Tabla15[[#This Row],[NOMBRE DE LA CAUSA 2017]]</f>
        <v>INCUMPLIMIENTO EN EL PAGO DE LA INDEXACION Y REAJUSTE DE PENSION SUSTITUTIVA</v>
      </c>
    </row>
    <row r="331" spans="1:14" ht="15" customHeight="1" x14ac:dyDescent="0.25">
      <c r="A331" s="1">
        <f>+Tabla15[[#This Row],[1]]</f>
        <v>329</v>
      </c>
      <c r="B331" s="1" t="s">
        <v>1396</v>
      </c>
      <c r="C331" s="1">
        <v>1</v>
      </c>
      <c r="D331" s="1">
        <f>+IF(Tabla15[[#This Row],[NOMBRE DE LA CAUSA 2018]]=0,0,1)</f>
        <v>1</v>
      </c>
      <c r="E331" s="1">
        <f>+E330+Tabla15[[#This Row],[NOMBRE DE LA CAUSA 2019]]</f>
        <v>329</v>
      </c>
      <c r="F331" s="1">
        <f>+Tabla15[[#This Row],[0]]*Tabla15[[#This Row],[NOMBRE DE LA CAUSA 2019]]</f>
        <v>329</v>
      </c>
      <c r="G331" s="1" t="s">
        <v>701</v>
      </c>
      <c r="J331" s="1" t="s">
        <v>702</v>
      </c>
      <c r="K331" s="1" t="s">
        <v>698</v>
      </c>
      <c r="L331" s="5" t="s">
        <v>1397</v>
      </c>
      <c r="M331" s="4">
        <v>287</v>
      </c>
      <c r="N331" s="1" t="str">
        <f>+Tabla15[[#This Row],[NOMBRE DE LA CAUSA 2017]]</f>
        <v>INCUMPLIMIENTO EN EL PAGO DE LOS CANONES DE ARRENDAMIENTO</v>
      </c>
    </row>
    <row r="332" spans="1:14" ht="15" customHeight="1" x14ac:dyDescent="0.25">
      <c r="A332" s="1">
        <f>+Tabla15[[#This Row],[1]]</f>
        <v>330</v>
      </c>
      <c r="B332" s="1" t="s">
        <v>1398</v>
      </c>
      <c r="C332" s="1">
        <v>1</v>
      </c>
      <c r="D332" s="1">
        <f>+IF(Tabla15[[#This Row],[NOMBRE DE LA CAUSA 2018]]=0,0,1)</f>
        <v>1</v>
      </c>
      <c r="E332" s="1">
        <f>+E331+Tabla15[[#This Row],[NOMBRE DE LA CAUSA 2019]]</f>
        <v>330</v>
      </c>
      <c r="F332" s="1">
        <f>+Tabla15[[#This Row],[0]]*Tabla15[[#This Row],[NOMBRE DE LA CAUSA 2019]]</f>
        <v>330</v>
      </c>
      <c r="G332" s="1" t="s">
        <v>701</v>
      </c>
      <c r="J332" s="1" t="s">
        <v>702</v>
      </c>
      <c r="K332" s="1" t="s">
        <v>698</v>
      </c>
      <c r="L332" s="1" t="s">
        <v>1399</v>
      </c>
      <c r="M332" s="4">
        <v>445</v>
      </c>
      <c r="N332" s="1" t="str">
        <f>+Tabla15[[#This Row],[NOMBRE DE LA CAUSA 2017]]</f>
        <v>INCUMPLIMIENTO EN EL PAGO DE MESADA ADICIONAL</v>
      </c>
    </row>
    <row r="333" spans="1:14" ht="15" customHeight="1" x14ac:dyDescent="0.25">
      <c r="A333" s="1">
        <f>+Tabla15[[#This Row],[1]]</f>
        <v>331</v>
      </c>
      <c r="B333" s="1" t="s">
        <v>1400</v>
      </c>
      <c r="C333" s="1">
        <v>1</v>
      </c>
      <c r="D333" s="1">
        <f>+IF(Tabla15[[#This Row],[NOMBRE DE LA CAUSA 2018]]=0,0,1)</f>
        <v>1</v>
      </c>
      <c r="E333" s="1">
        <f>+E332+Tabla15[[#This Row],[NOMBRE DE LA CAUSA 2019]]</f>
        <v>331</v>
      </c>
      <c r="F333" s="1">
        <f>+Tabla15[[#This Row],[0]]*Tabla15[[#This Row],[NOMBRE DE LA CAUSA 2019]]</f>
        <v>331</v>
      </c>
      <c r="G333" s="1" t="s">
        <v>739</v>
      </c>
      <c r="H333" s="1" t="s">
        <v>1401</v>
      </c>
      <c r="K333" s="1" t="s">
        <v>698</v>
      </c>
      <c r="L333" s="1" t="s">
        <v>1402</v>
      </c>
      <c r="M333" s="4">
        <v>2209</v>
      </c>
      <c r="N333" s="1" t="str">
        <f>+Tabla15[[#This Row],[NOMBRE DE LA CAUSA 2017]]</f>
        <v>INCUMPLIMIENTO EN EL PAGO DE PENSION DE INVALIDEZ</v>
      </c>
    </row>
    <row r="334" spans="1:14" ht="15" customHeight="1" x14ac:dyDescent="0.25">
      <c r="A334" s="1">
        <f>+Tabla15[[#This Row],[1]]</f>
        <v>332</v>
      </c>
      <c r="B334" s="1" t="s">
        <v>1403</v>
      </c>
      <c r="C334" s="1">
        <v>1</v>
      </c>
      <c r="D334" s="1">
        <f>+IF(Tabla15[[#This Row],[NOMBRE DE LA CAUSA 2018]]=0,0,1)</f>
        <v>1</v>
      </c>
      <c r="E334" s="1">
        <f>+E333+Tabla15[[#This Row],[NOMBRE DE LA CAUSA 2019]]</f>
        <v>332</v>
      </c>
      <c r="F334" s="1">
        <f>+Tabla15[[#This Row],[0]]*Tabla15[[#This Row],[NOMBRE DE LA CAUSA 2019]]</f>
        <v>332</v>
      </c>
      <c r="G334" s="1" t="s">
        <v>739</v>
      </c>
      <c r="H334" s="1" t="s">
        <v>1401</v>
      </c>
      <c r="K334" s="1" t="s">
        <v>698</v>
      </c>
      <c r="L334" s="1" t="s">
        <v>1404</v>
      </c>
      <c r="M334" s="4">
        <v>2210</v>
      </c>
      <c r="N334" s="1" t="str">
        <f>+Tabla15[[#This Row],[NOMBRE DE LA CAUSA 2017]]</f>
        <v>INCUMPLIMIENTO EN EL PAGO DE PENSION DE SOBREVIVIENTE</v>
      </c>
    </row>
    <row r="335" spans="1:14" ht="15" customHeight="1" x14ac:dyDescent="0.25">
      <c r="A335" s="1">
        <f>+Tabla15[[#This Row],[1]]</f>
        <v>333</v>
      </c>
      <c r="B335" s="1" t="s">
        <v>1405</v>
      </c>
      <c r="C335" s="1">
        <v>1</v>
      </c>
      <c r="D335" s="1">
        <f>+IF(Tabla15[[#This Row],[NOMBRE DE LA CAUSA 2018]]=0,0,1)</f>
        <v>1</v>
      </c>
      <c r="E335" s="1">
        <f>+E334+Tabla15[[#This Row],[NOMBRE DE LA CAUSA 2019]]</f>
        <v>333</v>
      </c>
      <c r="F335" s="1">
        <f>+Tabla15[[#This Row],[0]]*Tabla15[[#This Row],[NOMBRE DE LA CAUSA 2019]]</f>
        <v>333</v>
      </c>
      <c r="G335" s="1" t="s">
        <v>739</v>
      </c>
      <c r="H335" s="1" t="s">
        <v>1401</v>
      </c>
      <c r="K335" s="1" t="s">
        <v>698</v>
      </c>
      <c r="L335" s="1" t="s">
        <v>1406</v>
      </c>
      <c r="M335" s="4">
        <v>2208</v>
      </c>
      <c r="N335" s="1" t="str">
        <f>+Tabla15[[#This Row],[NOMBRE DE LA CAUSA 2017]]</f>
        <v>INCUMPLIMIENTO EN EL PAGO DE PENSION DE VEJEZ</v>
      </c>
    </row>
    <row r="336" spans="1:14" ht="15" customHeight="1" x14ac:dyDescent="0.25">
      <c r="A336" s="1">
        <f>+Tabla15[[#This Row],[1]]</f>
        <v>334</v>
      </c>
      <c r="B336" s="1" t="s">
        <v>1407</v>
      </c>
      <c r="C336" s="1">
        <v>1</v>
      </c>
      <c r="D336" s="1">
        <f>+IF(Tabla15[[#This Row],[NOMBRE DE LA CAUSA 2018]]=0,0,1)</f>
        <v>1</v>
      </c>
      <c r="E336" s="1">
        <f>+E335+Tabla15[[#This Row],[NOMBRE DE LA CAUSA 2019]]</f>
        <v>334</v>
      </c>
      <c r="F336" s="1">
        <f>+Tabla15[[#This Row],[0]]*Tabla15[[#This Row],[NOMBRE DE LA CAUSA 2019]]</f>
        <v>334</v>
      </c>
      <c r="G336" s="1" t="s">
        <v>696</v>
      </c>
      <c r="K336" s="5" t="s">
        <v>698</v>
      </c>
      <c r="L336" s="1" t="s">
        <v>1408</v>
      </c>
      <c r="M336" s="4">
        <v>2235</v>
      </c>
      <c r="N336" s="1" t="str">
        <f>+Tabla15[[#This Row],[NOMBRE DE LA CAUSA 2017]]</f>
        <v>INCUMPLIMIENTO EN EL PAGO DE PENSION FAMILIAR</v>
      </c>
    </row>
    <row r="337" spans="1:14" ht="15" customHeight="1" x14ac:dyDescent="0.25">
      <c r="A337" s="1">
        <f>+Tabla15[[#This Row],[1]]</f>
        <v>335</v>
      </c>
      <c r="B337" s="1" t="s">
        <v>1409</v>
      </c>
      <c r="C337" s="1">
        <v>1</v>
      </c>
      <c r="D337" s="1">
        <f>+IF(Tabla15[[#This Row],[NOMBRE DE LA CAUSA 2018]]=0,0,1)</f>
        <v>1</v>
      </c>
      <c r="E337" s="1">
        <f>+E336+Tabla15[[#This Row],[NOMBRE DE LA CAUSA 2019]]</f>
        <v>335</v>
      </c>
      <c r="F337" s="1">
        <f>+Tabla15[[#This Row],[0]]*Tabla15[[#This Row],[NOMBRE DE LA CAUSA 2019]]</f>
        <v>335</v>
      </c>
      <c r="G337" s="1" t="s">
        <v>739</v>
      </c>
      <c r="H337" s="1" t="s">
        <v>1401</v>
      </c>
      <c r="K337" s="5" t="s">
        <v>698</v>
      </c>
      <c r="L337" s="5" t="s">
        <v>1410</v>
      </c>
      <c r="M337" s="4">
        <v>2319</v>
      </c>
      <c r="N337" s="1" t="str">
        <f>+Tabla15[[#This Row],[NOMBRE DE LA CAUSA 2017]]</f>
        <v>INCUMPLIMIENTO EN EL PAGO DE PENSION SUSTITUTIVA</v>
      </c>
    </row>
    <row r="338" spans="1:14" ht="15" customHeight="1" x14ac:dyDescent="0.25">
      <c r="A338" s="1">
        <f>+Tabla15[[#This Row],[1]]</f>
        <v>336</v>
      </c>
      <c r="B338" s="1" t="s">
        <v>1411</v>
      </c>
      <c r="C338" s="1">
        <v>1</v>
      </c>
      <c r="D338" s="1">
        <f>+IF(Tabla15[[#This Row],[NOMBRE DE LA CAUSA 2018]]=0,0,1)</f>
        <v>1</v>
      </c>
      <c r="E338" s="1">
        <f>+E337+Tabla15[[#This Row],[NOMBRE DE LA CAUSA 2019]]</f>
        <v>336</v>
      </c>
      <c r="F338" s="1">
        <f>+Tabla15[[#This Row],[0]]*Tabla15[[#This Row],[NOMBRE DE LA CAUSA 2019]]</f>
        <v>336</v>
      </c>
      <c r="G338" s="1" t="s">
        <v>701</v>
      </c>
      <c r="I338" s="6"/>
      <c r="J338" s="1" t="s">
        <v>702</v>
      </c>
      <c r="K338" s="1" t="s">
        <v>698</v>
      </c>
      <c r="L338" s="1" t="s">
        <v>1412</v>
      </c>
      <c r="M338" s="4">
        <v>415</v>
      </c>
      <c r="N338" s="1" t="str">
        <f>+Tabla15[[#This Row],[NOMBRE DE LA CAUSA 2017]]</f>
        <v>INCUMPLIMIENTO EN EL PAGO DE PRESTACIONES SOCIALES</v>
      </c>
    </row>
    <row r="339" spans="1:14" ht="15" customHeight="1" x14ac:dyDescent="0.25">
      <c r="A339" s="1">
        <f>+Tabla15[[#This Row],[1]]</f>
        <v>337</v>
      </c>
      <c r="B339" s="1" t="s">
        <v>1413</v>
      </c>
      <c r="C339" s="1">
        <v>1</v>
      </c>
      <c r="D339" s="1">
        <f>+IF(Tabla15[[#This Row],[NOMBRE DE LA CAUSA 2018]]=0,0,1)</f>
        <v>1</v>
      </c>
      <c r="E339" s="1">
        <f>+E338+Tabla15[[#This Row],[NOMBRE DE LA CAUSA 2019]]</f>
        <v>337</v>
      </c>
      <c r="F339" s="1">
        <f>+Tabla15[[#This Row],[0]]*Tabla15[[#This Row],[NOMBRE DE LA CAUSA 2019]]</f>
        <v>337</v>
      </c>
      <c r="G339" s="1" t="s">
        <v>696</v>
      </c>
      <c r="K339" s="1" t="s">
        <v>698</v>
      </c>
      <c r="L339" s="7" t="s">
        <v>1414</v>
      </c>
      <c r="M339" s="4">
        <v>2250</v>
      </c>
      <c r="N339" s="1" t="str">
        <f>+Tabla15[[#This Row],[NOMBRE DE LA CAUSA 2017]]</f>
        <v>INCUMPLIMIENTO EN EL PAGO DE PRIMA DE ACTIVIDAD</v>
      </c>
    </row>
    <row r="340" spans="1:14" ht="15" customHeight="1" x14ac:dyDescent="0.25">
      <c r="A340" s="1">
        <f>+Tabla15[[#This Row],[1]]</f>
        <v>338</v>
      </c>
      <c r="B340" s="1" t="s">
        <v>1415</v>
      </c>
      <c r="C340" s="1">
        <v>1</v>
      </c>
      <c r="D340" s="1">
        <f>+IF(Tabla15[[#This Row],[NOMBRE DE LA CAUSA 2018]]=0,0,1)</f>
        <v>1</v>
      </c>
      <c r="E340" s="1">
        <f>+E339+Tabla15[[#This Row],[NOMBRE DE LA CAUSA 2019]]</f>
        <v>338</v>
      </c>
      <c r="F340" s="1">
        <f>+Tabla15[[#This Row],[0]]*Tabla15[[#This Row],[NOMBRE DE LA CAUSA 2019]]</f>
        <v>338</v>
      </c>
      <c r="G340" s="1" t="s">
        <v>696</v>
      </c>
      <c r="K340" s="1" t="s">
        <v>698</v>
      </c>
      <c r="L340" s="1" t="s">
        <v>1416</v>
      </c>
      <c r="M340" s="4">
        <v>2249</v>
      </c>
      <c r="N340" s="1" t="str">
        <f>+Tabla15[[#This Row],[NOMBRE DE LA CAUSA 2017]]</f>
        <v>INCUMPLIMIENTO EN EL PAGO DE PRIMA DE ACTUALIZACION</v>
      </c>
    </row>
    <row r="341" spans="1:14" ht="15" customHeight="1" x14ac:dyDescent="0.25">
      <c r="A341" s="1">
        <f>+Tabla15[[#This Row],[1]]</f>
        <v>339</v>
      </c>
      <c r="B341" s="1" t="s">
        <v>1417</v>
      </c>
      <c r="C341" s="1">
        <v>1</v>
      </c>
      <c r="D341" s="1">
        <f>+IF(Tabla15[[#This Row],[NOMBRE DE LA CAUSA 2018]]=0,0,1)</f>
        <v>1</v>
      </c>
      <c r="E341" s="1">
        <f>+E340+Tabla15[[#This Row],[NOMBRE DE LA CAUSA 2019]]</f>
        <v>339</v>
      </c>
      <c r="F341" s="1">
        <f>+Tabla15[[#This Row],[0]]*Tabla15[[#This Row],[NOMBRE DE LA CAUSA 2019]]</f>
        <v>339</v>
      </c>
      <c r="G341" s="1" t="s">
        <v>696</v>
      </c>
      <c r="K341" s="1" t="s">
        <v>698</v>
      </c>
      <c r="L341" s="1" t="s">
        <v>1418</v>
      </c>
      <c r="M341" s="4">
        <v>2252</v>
      </c>
      <c r="N341" s="1" t="str">
        <f>+Tabla15[[#This Row],[NOMBRE DE LA CAUSA 2017]]</f>
        <v>INCUMPLIMIENTO EN EL PAGO DE PRIMA DE ANTIGUEDAD</v>
      </c>
    </row>
    <row r="342" spans="1:14" ht="15" customHeight="1" x14ac:dyDescent="0.25">
      <c r="A342" s="1">
        <f>+Tabla15[[#This Row],[1]]</f>
        <v>340</v>
      </c>
      <c r="B342" s="1" t="s">
        <v>1419</v>
      </c>
      <c r="C342" s="1">
        <v>1</v>
      </c>
      <c r="D342" s="1">
        <f>+IF(Tabla15[[#This Row],[NOMBRE DE LA CAUSA 2018]]=0,0,1)</f>
        <v>1</v>
      </c>
      <c r="E342" s="1">
        <f>+E341+Tabla15[[#This Row],[NOMBRE DE LA CAUSA 2019]]</f>
        <v>340</v>
      </c>
      <c r="F342" s="1">
        <f>+Tabla15[[#This Row],[0]]*Tabla15[[#This Row],[NOMBRE DE LA CAUSA 2019]]</f>
        <v>340</v>
      </c>
      <c r="G342" s="1" t="s">
        <v>739</v>
      </c>
      <c r="H342" s="1" t="s">
        <v>1420</v>
      </c>
      <c r="K342" s="1" t="s">
        <v>698</v>
      </c>
      <c r="L342" s="1" t="s">
        <v>1421</v>
      </c>
      <c r="M342" s="4">
        <v>2247</v>
      </c>
      <c r="N342" s="1" t="str">
        <f>+Tabla15[[#This Row],[NOMBRE DE LA CAUSA 2017]]</f>
        <v>INCUMPLIMIENTO EN EL PAGO DE PRIMA DE SERVICIOS</v>
      </c>
    </row>
    <row r="343" spans="1:14" ht="15" customHeight="1" x14ac:dyDescent="0.25">
      <c r="A343" s="1">
        <f>+Tabla15[[#This Row],[1]]</f>
        <v>341</v>
      </c>
      <c r="B343" s="1" t="s">
        <v>1422</v>
      </c>
      <c r="C343" s="1">
        <v>1</v>
      </c>
      <c r="D343" s="1">
        <f>+IF(Tabla15[[#This Row],[NOMBRE DE LA CAUSA 2018]]=0,0,1)</f>
        <v>1</v>
      </c>
      <c r="E343" s="1">
        <f>+E342+Tabla15[[#This Row],[NOMBRE DE LA CAUSA 2019]]</f>
        <v>341</v>
      </c>
      <c r="F343" s="1">
        <f>+Tabla15[[#This Row],[0]]*Tabla15[[#This Row],[NOMBRE DE LA CAUSA 2019]]</f>
        <v>341</v>
      </c>
      <c r="G343" s="1" t="s">
        <v>696</v>
      </c>
      <c r="K343" s="1" t="s">
        <v>698</v>
      </c>
      <c r="L343" s="1" t="s">
        <v>1423</v>
      </c>
      <c r="M343" s="4">
        <v>2254</v>
      </c>
      <c r="N343" s="1" t="str">
        <f>+Tabla15[[#This Row],[NOMBRE DE LA CAUSA 2017]]</f>
        <v>INCUMPLIMIENTO EN EL PAGO DE PRIMA TECNICA</v>
      </c>
    </row>
    <row r="344" spans="1:14" ht="15" customHeight="1" x14ac:dyDescent="0.25">
      <c r="A344" s="1">
        <f>+Tabla15[[#This Row],[1]]</f>
        <v>342</v>
      </c>
      <c r="B344" s="1" t="s">
        <v>1424</v>
      </c>
      <c r="C344" s="1">
        <v>1</v>
      </c>
      <c r="D344" s="1">
        <f>+IF(Tabla15[[#This Row],[NOMBRE DE LA CAUSA 2018]]=0,0,1)</f>
        <v>1</v>
      </c>
      <c r="E344" s="1">
        <f>+E343+Tabla15[[#This Row],[NOMBRE DE LA CAUSA 2019]]</f>
        <v>342</v>
      </c>
      <c r="F344" s="1">
        <f>+Tabla15[[#This Row],[0]]*Tabla15[[#This Row],[NOMBRE DE LA CAUSA 2019]]</f>
        <v>342</v>
      </c>
      <c r="G344" s="1" t="s">
        <v>739</v>
      </c>
      <c r="H344" s="1" t="s">
        <v>1425</v>
      </c>
      <c r="K344" s="1" t="s">
        <v>698</v>
      </c>
      <c r="L344" s="1" t="s">
        <v>1426</v>
      </c>
      <c r="M344" s="4">
        <v>2233</v>
      </c>
      <c r="N344" s="1" t="str">
        <f>+Tabla15[[#This Row],[NOMBRE DE LA CAUSA 2017]]</f>
        <v>INCUMPLIMIENTO EN EL PAGO DE REAJUSTE DE LA PENSION POR LEY 4 DE 1992</v>
      </c>
    </row>
    <row r="345" spans="1:14" ht="15" customHeight="1" x14ac:dyDescent="0.25">
      <c r="A345" s="1">
        <f>+Tabla15[[#This Row],[1]]</f>
        <v>343</v>
      </c>
      <c r="B345" s="5" t="s">
        <v>1427</v>
      </c>
      <c r="C345" s="1">
        <v>1</v>
      </c>
      <c r="D345" s="1">
        <f>+IF(Tabla15[[#This Row],[NOMBRE DE LA CAUSA 2018]]=0,0,1)</f>
        <v>1</v>
      </c>
      <c r="E345" s="1">
        <f>+E344+Tabla15[[#This Row],[NOMBRE DE LA CAUSA 2019]]</f>
        <v>343</v>
      </c>
      <c r="F345" s="1">
        <f>+Tabla15[[#This Row],[0]]*Tabla15[[#This Row],[NOMBRE DE LA CAUSA 2019]]</f>
        <v>343</v>
      </c>
      <c r="G345" s="1" t="s">
        <v>696</v>
      </c>
      <c r="K345" s="5" t="s">
        <v>698</v>
      </c>
      <c r="L345" s="5" t="s">
        <v>1428</v>
      </c>
      <c r="M345" s="4">
        <v>2286</v>
      </c>
      <c r="N345" s="1" t="str">
        <f>+Tabla15[[#This Row],[NOMBRE DE LA CAUSA 2017]]</f>
        <v>INCUMPLIMIENTO EN EL PAGO DE REGALIAS</v>
      </c>
    </row>
    <row r="346" spans="1:14" ht="15" customHeight="1" x14ac:dyDescent="0.25">
      <c r="A346" s="1">
        <f>+Tabla15[[#This Row],[1]]</f>
        <v>344</v>
      </c>
      <c r="B346" s="1" t="s">
        <v>1429</v>
      </c>
      <c r="C346" s="1">
        <v>1</v>
      </c>
      <c r="D346" s="1">
        <f>+IF(Tabla15[[#This Row],[NOMBRE DE LA CAUSA 2018]]=0,0,1)</f>
        <v>1</v>
      </c>
      <c r="E346" s="1">
        <f>+E345+Tabla15[[#This Row],[NOMBRE DE LA CAUSA 2019]]</f>
        <v>344</v>
      </c>
      <c r="F346" s="1">
        <f>+Tabla15[[#This Row],[0]]*Tabla15[[#This Row],[NOMBRE DE LA CAUSA 2019]]</f>
        <v>344</v>
      </c>
      <c r="G346" s="1" t="s">
        <v>696</v>
      </c>
      <c r="K346" s="1" t="s">
        <v>698</v>
      </c>
      <c r="L346" s="1" t="s">
        <v>1430</v>
      </c>
      <c r="M346" s="4">
        <v>2224</v>
      </c>
      <c r="N346" s="1" t="str">
        <f>+Tabla15[[#This Row],[NOMBRE DE LA CAUSA 2017]]</f>
        <v>INCUMPLIMIENTO EN EL PAGO DE RETROACTIVO DE PENSION DE INVALIDEZ</v>
      </c>
    </row>
    <row r="347" spans="1:14" ht="15" customHeight="1" x14ac:dyDescent="0.25">
      <c r="A347" s="1">
        <f>+Tabla15[[#This Row],[1]]</f>
        <v>345</v>
      </c>
      <c r="B347" s="5" t="s">
        <v>1431</v>
      </c>
      <c r="C347" s="1">
        <v>1</v>
      </c>
      <c r="D347" s="1">
        <f>+IF(Tabla15[[#This Row],[NOMBRE DE LA CAUSA 2018]]=0,0,1)</f>
        <v>1</v>
      </c>
      <c r="E347" s="1">
        <f>+E346+Tabla15[[#This Row],[NOMBRE DE LA CAUSA 2019]]</f>
        <v>345</v>
      </c>
      <c r="F347" s="1">
        <f>+Tabla15[[#This Row],[0]]*Tabla15[[#This Row],[NOMBRE DE LA CAUSA 2019]]</f>
        <v>345</v>
      </c>
      <c r="G347" s="1" t="s">
        <v>696</v>
      </c>
      <c r="I347" s="5" t="s">
        <v>41</v>
      </c>
      <c r="K347" s="5" t="s">
        <v>698</v>
      </c>
      <c r="L347" s="5" t="s">
        <v>1432</v>
      </c>
      <c r="M347" s="26">
        <v>2351</v>
      </c>
      <c r="N347" s="1" t="str">
        <f>+Tabla15[[#This Row],[NOMBRE DE LA CAUSA 2017]]</f>
        <v>INCUMPLIMIENTO EN EL PAGO DE RETROACTIVO DE PENSION DE SOBREVIVIENTE</v>
      </c>
    </row>
    <row r="348" spans="1:14" ht="15" customHeight="1" x14ac:dyDescent="0.25">
      <c r="A348" s="1">
        <f>+Tabla15[[#This Row],[1]]</f>
        <v>346</v>
      </c>
      <c r="B348" s="1" t="s">
        <v>1433</v>
      </c>
      <c r="C348" s="1">
        <v>1</v>
      </c>
      <c r="D348" s="1">
        <f>+IF(Tabla15[[#This Row],[NOMBRE DE LA CAUSA 2018]]=0,0,1)</f>
        <v>1</v>
      </c>
      <c r="E348" s="1">
        <f>+E347+Tabla15[[#This Row],[NOMBRE DE LA CAUSA 2019]]</f>
        <v>346</v>
      </c>
      <c r="F348" s="1">
        <f>+Tabla15[[#This Row],[0]]*Tabla15[[#This Row],[NOMBRE DE LA CAUSA 2019]]</f>
        <v>346</v>
      </c>
      <c r="G348" s="1" t="s">
        <v>696</v>
      </c>
      <c r="K348" s="1" t="s">
        <v>698</v>
      </c>
      <c r="L348" s="1" t="s">
        <v>1434</v>
      </c>
      <c r="M348" s="4">
        <v>2223</v>
      </c>
      <c r="N348" s="1" t="str">
        <f>+Tabla15[[#This Row],[NOMBRE DE LA CAUSA 2017]]</f>
        <v>INCUMPLIMIENTO EN EL PAGO DE RETROACTIVO DE PENSION DE VEJEZ</v>
      </c>
    </row>
    <row r="349" spans="1:14" ht="15" customHeight="1" x14ac:dyDescent="0.25">
      <c r="A349" s="1">
        <f>+Tabla15[[#This Row],[1]]</f>
        <v>347</v>
      </c>
      <c r="B349" s="5" t="s">
        <v>1435</v>
      </c>
      <c r="C349" s="1">
        <v>1</v>
      </c>
      <c r="D349" s="1">
        <f>+IF(Tabla15[[#This Row],[NOMBRE DE LA CAUSA 2018]]=0,0,1)</f>
        <v>1</v>
      </c>
      <c r="E349" s="1">
        <f>+E348+Tabla15[[#This Row],[NOMBRE DE LA CAUSA 2019]]</f>
        <v>347</v>
      </c>
      <c r="F349" s="1">
        <f>+Tabla15[[#This Row],[0]]*Tabla15[[#This Row],[NOMBRE DE LA CAUSA 2019]]</f>
        <v>347</v>
      </c>
      <c r="G349" s="1" t="s">
        <v>696</v>
      </c>
      <c r="I349" s="5" t="s">
        <v>41</v>
      </c>
      <c r="K349" s="5" t="s">
        <v>698</v>
      </c>
      <c r="L349" s="5" t="s">
        <v>1436</v>
      </c>
      <c r="M349" s="26">
        <v>2356</v>
      </c>
      <c r="N349" s="1" t="str">
        <f>+Tabla15[[#This Row],[NOMBRE DE LA CAUSA 2017]]</f>
        <v>INCUMPLIMIENTO EN EL PAGO DE RETROACTIVO DE PENSION SUSTITUTIVA</v>
      </c>
    </row>
    <row r="350" spans="1:14" ht="15" customHeight="1" x14ac:dyDescent="0.25">
      <c r="A350" s="1">
        <f>+Tabla15[[#This Row],[1]]</f>
        <v>348</v>
      </c>
      <c r="B350" s="1" t="s">
        <v>1437</v>
      </c>
      <c r="C350" s="1">
        <v>1</v>
      </c>
      <c r="D350" s="1">
        <f>+IF(Tabla15[[#This Row],[NOMBRE DE LA CAUSA 2018]]=0,0,1)</f>
        <v>1</v>
      </c>
      <c r="E350" s="1">
        <f>+E349+Tabla15[[#This Row],[NOMBRE DE LA CAUSA 2019]]</f>
        <v>348</v>
      </c>
      <c r="F350" s="1">
        <f>+Tabla15[[#This Row],[0]]*Tabla15[[#This Row],[NOMBRE DE LA CAUSA 2019]]</f>
        <v>348</v>
      </c>
      <c r="G350" s="1" t="s">
        <v>701</v>
      </c>
      <c r="J350" s="1" t="s">
        <v>702</v>
      </c>
      <c r="K350" s="1" t="s">
        <v>698</v>
      </c>
      <c r="L350" s="1" t="s">
        <v>1438</v>
      </c>
      <c r="M350" s="4">
        <v>1880</v>
      </c>
      <c r="N350" s="1" t="str">
        <f>+Tabla15[[#This Row],[NOMBRE DE LA CAUSA 2017]]</f>
        <v>INCUMPLIMIENTO EN EL PAGO DE SALARIO</v>
      </c>
    </row>
    <row r="351" spans="1:14" ht="15" customHeight="1" x14ac:dyDescent="0.25">
      <c r="A351" s="1">
        <f>+Tabla15[[#This Row],[1]]</f>
        <v>349</v>
      </c>
      <c r="B351" s="1" t="s">
        <v>1439</v>
      </c>
      <c r="C351" s="1">
        <v>1</v>
      </c>
      <c r="D351" s="1">
        <f>+IF(Tabla15[[#This Row],[NOMBRE DE LA CAUSA 2018]]=0,0,1)</f>
        <v>1</v>
      </c>
      <c r="E351" s="1">
        <f>+E350+Tabla15[[#This Row],[NOMBRE DE LA CAUSA 2019]]</f>
        <v>349</v>
      </c>
      <c r="F351" s="1">
        <f>+Tabla15[[#This Row],[0]]*Tabla15[[#This Row],[NOMBRE DE LA CAUSA 2019]]</f>
        <v>349</v>
      </c>
      <c r="G351" s="1" t="s">
        <v>701</v>
      </c>
      <c r="J351" s="1" t="s">
        <v>702</v>
      </c>
      <c r="K351" s="1" t="s">
        <v>698</v>
      </c>
      <c r="L351" s="5" t="s">
        <v>1440</v>
      </c>
      <c r="M351" s="4">
        <v>266</v>
      </c>
      <c r="N351" s="1" t="str">
        <f>+Tabla15[[#This Row],[NOMBRE DE LA CAUSA 2017]]</f>
        <v>INCUMPLIMIENTO EN EL PAGO DE SINIESTRO POR ASEGURADORA</v>
      </c>
    </row>
    <row r="352" spans="1:14" ht="15" customHeight="1" x14ac:dyDescent="0.25">
      <c r="A352" s="1">
        <f>+Tabla15[[#This Row],[1]]</f>
        <v>350</v>
      </c>
      <c r="B352" s="1" t="s">
        <v>1441</v>
      </c>
      <c r="C352" s="1">
        <v>1</v>
      </c>
      <c r="D352" s="1">
        <f>+IF(Tabla15[[#This Row],[NOMBRE DE LA CAUSA 2018]]=0,0,1)</f>
        <v>1</v>
      </c>
      <c r="E352" s="1">
        <f>+E351+Tabla15[[#This Row],[NOMBRE DE LA CAUSA 2019]]</f>
        <v>350</v>
      </c>
      <c r="F352" s="1">
        <f>+Tabla15[[#This Row],[0]]*Tabla15[[#This Row],[NOMBRE DE LA CAUSA 2019]]</f>
        <v>350</v>
      </c>
      <c r="G352" s="1" t="s">
        <v>739</v>
      </c>
      <c r="H352" s="1" t="s">
        <v>1442</v>
      </c>
      <c r="K352" s="1" t="s">
        <v>698</v>
      </c>
      <c r="L352" s="1" t="s">
        <v>1443</v>
      </c>
      <c r="M352" s="4">
        <v>2259</v>
      </c>
      <c r="N352" s="1" t="str">
        <f>+Tabla15[[#This Row],[NOMBRE DE LA CAUSA 2017]]</f>
        <v>INCUMPLIMIENTO EN EL PAGO DE SUBSIDIO DE VIVIENDA</v>
      </c>
    </row>
    <row r="353" spans="1:14" ht="15" customHeight="1" x14ac:dyDescent="0.25">
      <c r="A353" s="1">
        <f>+Tabla15[[#This Row],[1]]</f>
        <v>351</v>
      </c>
      <c r="B353" s="1" t="s">
        <v>1444</v>
      </c>
      <c r="C353" s="1">
        <v>1</v>
      </c>
      <c r="D353" s="1">
        <f>+IF(Tabla15[[#This Row],[NOMBRE DE LA CAUSA 2018]]=0,0,1)</f>
        <v>1</v>
      </c>
      <c r="E353" s="1">
        <f>+E352+Tabla15[[#This Row],[NOMBRE DE LA CAUSA 2019]]</f>
        <v>351</v>
      </c>
      <c r="F353" s="1">
        <f>+Tabla15[[#This Row],[0]]*Tabla15[[#This Row],[NOMBRE DE LA CAUSA 2019]]</f>
        <v>351</v>
      </c>
      <c r="G353" s="1" t="s">
        <v>696</v>
      </c>
      <c r="K353" s="1" t="s">
        <v>698</v>
      </c>
      <c r="L353" s="1" t="s">
        <v>1445</v>
      </c>
      <c r="M353" s="4">
        <v>2256</v>
      </c>
      <c r="N353" s="1" t="str">
        <f>+Tabla15[[#This Row],[NOMBRE DE LA CAUSA 2017]]</f>
        <v>INCUMPLIMIENTO EN EL PAGO DE SUBSIDIO FAMILIAR</v>
      </c>
    </row>
    <row r="354" spans="1:14" ht="15" customHeight="1" x14ac:dyDescent="0.25">
      <c r="A354" s="1">
        <f>+Tabla15[[#This Row],[1]]</f>
        <v>352</v>
      </c>
      <c r="B354" s="1" t="s">
        <v>1446</v>
      </c>
      <c r="C354" s="1">
        <v>1</v>
      </c>
      <c r="D354" s="1">
        <f>+IF(Tabla15[[#This Row],[NOMBRE DE LA CAUSA 2018]]=0,0,1)</f>
        <v>1</v>
      </c>
      <c r="E354" s="1">
        <f>+E353+Tabla15[[#This Row],[NOMBRE DE LA CAUSA 2019]]</f>
        <v>352</v>
      </c>
      <c r="F354" s="1">
        <f>+Tabla15[[#This Row],[0]]*Tabla15[[#This Row],[NOMBRE DE LA CAUSA 2019]]</f>
        <v>352</v>
      </c>
      <c r="G354" s="1" t="s">
        <v>696</v>
      </c>
      <c r="K354" s="1" t="s">
        <v>698</v>
      </c>
      <c r="L354" s="1" t="s">
        <v>1447</v>
      </c>
      <c r="M354" s="4">
        <v>2244</v>
      </c>
      <c r="N354" s="1" t="str">
        <f>+Tabla15[[#This Row],[NOMBRE DE LA CAUSA 2017]]</f>
        <v>INCUMPLIMIENTO EN EL PAGO DE SUSTITUCION DE LA ASIGNACION DE RETIRO</v>
      </c>
    </row>
    <row r="355" spans="1:14" ht="15" customHeight="1" x14ac:dyDescent="0.25">
      <c r="A355" s="1">
        <f>+Tabla15[[#This Row],[1]]</f>
        <v>353</v>
      </c>
      <c r="B355" s="1" t="s">
        <v>1448</v>
      </c>
      <c r="C355" s="1">
        <v>1</v>
      </c>
      <c r="D355" s="1">
        <f>+IF(Tabla15[[#This Row],[NOMBRE DE LA CAUSA 2018]]=0,0,1)</f>
        <v>1</v>
      </c>
      <c r="E355" s="1">
        <f>+E354+Tabla15[[#This Row],[NOMBRE DE LA CAUSA 2019]]</f>
        <v>353</v>
      </c>
      <c r="F355" s="1">
        <f>+Tabla15[[#This Row],[0]]*Tabla15[[#This Row],[NOMBRE DE LA CAUSA 2019]]</f>
        <v>353</v>
      </c>
      <c r="G355" s="1" t="s">
        <v>701</v>
      </c>
      <c r="J355" s="1" t="s">
        <v>702</v>
      </c>
      <c r="K355" s="1" t="s">
        <v>698</v>
      </c>
      <c r="L355" s="1" t="s">
        <v>1449</v>
      </c>
      <c r="M355" s="4">
        <v>225</v>
      </c>
      <c r="N355" s="1" t="str">
        <f>+Tabla15[[#This Row],[NOMBRE DE LA CAUSA 2017]]</f>
        <v>INCUMPLIMIENTO EN EL PAGO DE UNA OBLIGACION CON GARANTIA REAL</v>
      </c>
    </row>
    <row r="356" spans="1:14" ht="15" customHeight="1" x14ac:dyDescent="0.25">
      <c r="A356" s="1">
        <f>+Tabla15[[#This Row],[1]]</f>
        <v>354</v>
      </c>
      <c r="B356" s="1" t="s">
        <v>1450</v>
      </c>
      <c r="C356" s="1">
        <v>1</v>
      </c>
      <c r="D356" s="1">
        <f>+IF(Tabla15[[#This Row],[NOMBRE DE LA CAUSA 2018]]=0,0,1)</f>
        <v>1</v>
      </c>
      <c r="E356" s="1">
        <f>+E355+Tabla15[[#This Row],[NOMBRE DE LA CAUSA 2019]]</f>
        <v>354</v>
      </c>
      <c r="F356" s="1">
        <f>+Tabla15[[#This Row],[0]]*Tabla15[[#This Row],[NOMBRE DE LA CAUSA 2019]]</f>
        <v>354</v>
      </c>
      <c r="G356" s="1" t="s">
        <v>696</v>
      </c>
      <c r="K356" s="1" t="s">
        <v>698</v>
      </c>
      <c r="L356" s="1" t="s">
        <v>1451</v>
      </c>
      <c r="M356" s="4">
        <v>2212</v>
      </c>
      <c r="N356" s="1" t="str">
        <f>+Tabla15[[#This Row],[NOMBRE DE LA CAUSA 2017]]</f>
        <v>INCUMPLIMIENTO EN EL PAGO DEL AUXILIO FUNERARIO</v>
      </c>
    </row>
    <row r="357" spans="1:14" ht="15" customHeight="1" x14ac:dyDescent="0.25">
      <c r="A357" s="1">
        <f>+Tabla15[[#This Row],[1]]</f>
        <v>355</v>
      </c>
      <c r="B357" s="1" t="s">
        <v>1452</v>
      </c>
      <c r="C357" s="1">
        <v>1</v>
      </c>
      <c r="D357" s="1">
        <f>+IF(Tabla15[[#This Row],[NOMBRE DE LA CAUSA 2018]]=0,0,1)</f>
        <v>1</v>
      </c>
      <c r="E357" s="1">
        <f>+E356+Tabla15[[#This Row],[NOMBRE DE LA CAUSA 2019]]</f>
        <v>355</v>
      </c>
      <c r="F357" s="1">
        <f>+Tabla15[[#This Row],[0]]*Tabla15[[#This Row],[NOMBRE DE LA CAUSA 2019]]</f>
        <v>355</v>
      </c>
      <c r="G357" s="1" t="s">
        <v>701</v>
      </c>
      <c r="J357" s="1" t="s">
        <v>702</v>
      </c>
      <c r="K357" s="1" t="s">
        <v>698</v>
      </c>
      <c r="L357" s="1" t="s">
        <v>1453</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1454</v>
      </c>
      <c r="C358" s="1">
        <v>1</v>
      </c>
      <c r="D358" s="1">
        <f>+IF(Tabla15[[#This Row],[NOMBRE DE LA CAUSA 2018]]=0,0,1)</f>
        <v>1</v>
      </c>
      <c r="E358" s="1">
        <f>+E357+Tabla15[[#This Row],[NOMBRE DE LA CAUSA 2019]]</f>
        <v>356</v>
      </c>
      <c r="F358" s="1">
        <f>+Tabla15[[#This Row],[0]]*Tabla15[[#This Row],[NOMBRE DE LA CAUSA 2019]]</f>
        <v>356</v>
      </c>
      <c r="G358" s="1" t="s">
        <v>701</v>
      </c>
      <c r="J358" s="1" t="s">
        <v>702</v>
      </c>
      <c r="K358" s="1" t="s">
        <v>698</v>
      </c>
      <c r="L358" s="1" t="s">
        <v>1455</v>
      </c>
      <c r="M358" s="4">
        <v>246</v>
      </c>
      <c r="N358" s="1" t="str">
        <f>+Tabla15[[#This Row],[NOMBRE DE LA CAUSA 2017]]</f>
        <v>INCUMPLIMIENTO EN LA CONSTITUCION DE CONSORCIOS Y/O UNIONES TEMPORALES</v>
      </c>
    </row>
    <row r="359" spans="1:14" ht="15" customHeight="1" x14ac:dyDescent="0.25">
      <c r="A359" s="1">
        <f>+Tabla15[[#This Row],[1]]</f>
        <v>357</v>
      </c>
      <c r="B359" s="1" t="s">
        <v>1456</v>
      </c>
      <c r="C359" s="1">
        <v>1</v>
      </c>
      <c r="D359" s="1">
        <f>+IF(Tabla15[[#This Row],[NOMBRE DE LA CAUSA 2018]]=0,0,1)</f>
        <v>1</v>
      </c>
      <c r="E359" s="1">
        <f>+E358+Tabla15[[#This Row],[NOMBRE DE LA CAUSA 2019]]</f>
        <v>357</v>
      </c>
      <c r="F359" s="1">
        <f>+Tabla15[[#This Row],[0]]*Tabla15[[#This Row],[NOMBRE DE LA CAUSA 2019]]</f>
        <v>357</v>
      </c>
      <c r="G359" s="1" t="s">
        <v>701</v>
      </c>
      <c r="J359" s="1" t="s">
        <v>702</v>
      </c>
      <c r="K359" s="1" t="s">
        <v>698</v>
      </c>
      <c r="L359" s="1" t="s">
        <v>1457</v>
      </c>
      <c r="M359" s="4">
        <v>509</v>
      </c>
      <c r="N359" s="1" t="str">
        <f>+Tabla15[[#This Row],[NOMBRE DE LA CAUSA 2017]]</f>
        <v>INCUMPLIMIENTO EN LA ENTREGA DE VIVIENDA DE INTERES SOCIAL</v>
      </c>
    </row>
    <row r="360" spans="1:14" ht="15" customHeight="1" x14ac:dyDescent="0.25">
      <c r="A360" s="1">
        <f>+Tabla15[[#This Row],[1]]</f>
        <v>358</v>
      </c>
      <c r="B360" s="1" t="s">
        <v>1458</v>
      </c>
      <c r="C360" s="1">
        <v>1</v>
      </c>
      <c r="D360" s="1">
        <f>+IF(Tabla15[[#This Row],[NOMBRE DE LA CAUSA 2018]]=0,0,1)</f>
        <v>1</v>
      </c>
      <c r="E360" s="1">
        <f>+E359+Tabla15[[#This Row],[NOMBRE DE LA CAUSA 2019]]</f>
        <v>358</v>
      </c>
      <c r="F360" s="1">
        <f>+Tabla15[[#This Row],[0]]*Tabla15[[#This Row],[NOMBRE DE LA CAUSA 2019]]</f>
        <v>358</v>
      </c>
      <c r="G360" s="1" t="s">
        <v>701</v>
      </c>
      <c r="H360" s="6"/>
      <c r="J360" s="1" t="s">
        <v>702</v>
      </c>
      <c r="K360" s="1" t="s">
        <v>698</v>
      </c>
      <c r="L360" s="1" t="s">
        <v>1459</v>
      </c>
      <c r="M360" s="4">
        <v>285</v>
      </c>
      <c r="N360" s="1" t="str">
        <f>+Tabla15[[#This Row],[NOMBRE DE LA CAUSA 2017]]</f>
        <v>INCUMPLIMIENTO EN LA ENTREGA MATERIAL DE BIEN DEL TRADENTE AL ADQUIRENTE</v>
      </c>
    </row>
    <row r="361" spans="1:14" ht="15" customHeight="1" x14ac:dyDescent="0.25">
      <c r="A361" s="1">
        <f>+Tabla15[[#This Row],[1]]</f>
        <v>359</v>
      </c>
      <c r="B361" s="1" t="s">
        <v>1460</v>
      </c>
      <c r="C361" s="1">
        <v>1</v>
      </c>
      <c r="D361" s="1">
        <f>+IF(Tabla15[[#This Row],[NOMBRE DE LA CAUSA 2018]]=0,0,1)</f>
        <v>1</v>
      </c>
      <c r="E361" s="1">
        <f>+E360+Tabla15[[#This Row],[NOMBRE DE LA CAUSA 2019]]</f>
        <v>359</v>
      </c>
      <c r="F361" s="1">
        <f>+Tabla15[[#This Row],[0]]*Tabla15[[#This Row],[NOMBRE DE LA CAUSA 2019]]</f>
        <v>359</v>
      </c>
      <c r="G361" s="1" t="s">
        <v>701</v>
      </c>
      <c r="J361" s="1" t="s">
        <v>702</v>
      </c>
      <c r="K361" s="1" t="s">
        <v>698</v>
      </c>
      <c r="L361" s="1" t="s">
        <v>1461</v>
      </c>
      <c r="M361" s="4">
        <v>236</v>
      </c>
      <c r="N361" s="1" t="str">
        <f>+Tabla15[[#This Row],[NOMBRE DE LA CAUSA 2017]]</f>
        <v>INCUMPLIMIENTO EN PAGO DE OBLIGACION CONTENIDA EN TITULO VALOR</v>
      </c>
    </row>
    <row r="362" spans="1:14" ht="15" customHeight="1" x14ac:dyDescent="0.25">
      <c r="A362" s="1">
        <f>+Tabla15[[#This Row],[1]]</f>
        <v>360</v>
      </c>
      <c r="B362" s="1" t="s">
        <v>1462</v>
      </c>
      <c r="C362" s="1">
        <v>1</v>
      </c>
      <c r="D362" s="1">
        <f>+IF(Tabla15[[#This Row],[NOMBRE DE LA CAUSA 2018]]=0,0,1)</f>
        <v>1</v>
      </c>
      <c r="E362" s="1">
        <f>+E361+Tabla15[[#This Row],[NOMBRE DE LA CAUSA 2019]]</f>
        <v>360</v>
      </c>
      <c r="F362" s="1">
        <f>+Tabla15[[#This Row],[0]]*Tabla15[[#This Row],[NOMBRE DE LA CAUSA 2019]]</f>
        <v>360</v>
      </c>
      <c r="G362" s="1" t="s">
        <v>701</v>
      </c>
      <c r="J362" s="1" t="s">
        <v>702</v>
      </c>
      <c r="K362" s="1" t="s">
        <v>698</v>
      </c>
      <c r="L362" s="1" t="s">
        <v>1463</v>
      </c>
      <c r="M362" s="4">
        <v>281</v>
      </c>
      <c r="N362" s="1" t="str">
        <f>+Tabla15[[#This Row],[NOMBRE DE LA CAUSA 2017]]</f>
        <v>INDEBIDA ADECUACION FISICA DE CONSTRUCCIONES PARA PERSONAS CON ALGUNA DISCAPACIDAD</v>
      </c>
    </row>
    <row r="363" spans="1:14" ht="15" customHeight="1" x14ac:dyDescent="0.25">
      <c r="A363" s="1">
        <f>+Tabla15[[#This Row],[1]]</f>
        <v>361</v>
      </c>
      <c r="B363" t="s">
        <v>1464</v>
      </c>
      <c r="C363" s="1">
        <v>1</v>
      </c>
      <c r="D363" s="1">
        <f>+IF(Tabla15[[#This Row],[NOMBRE DE LA CAUSA 2018]]=0,0,1)</f>
        <v>1</v>
      </c>
      <c r="E363" s="1">
        <f>+E362+Tabla15[[#This Row],[NOMBRE DE LA CAUSA 2019]]</f>
        <v>361</v>
      </c>
      <c r="F363" s="1">
        <f>+Tabla15[[#This Row],[0]]*Tabla15[[#This Row],[NOMBRE DE LA CAUSA 2019]]</f>
        <v>361</v>
      </c>
      <c r="G363" s="5" t="s">
        <v>701</v>
      </c>
      <c r="H363" s="6"/>
      <c r="I363" s="6"/>
      <c r="J363" s="1" t="s">
        <v>702</v>
      </c>
      <c r="K363" s="23" t="s">
        <v>698</v>
      </c>
      <c r="L363" s="11" t="s">
        <v>1465</v>
      </c>
      <c r="M363" s="4">
        <v>782</v>
      </c>
      <c r="N363" s="1" t="str">
        <f>+Tabla15[[#This Row],[NOMBRE DE LA CAUSA 2017]]</f>
        <v>INDEBIDA CONSTITUCION DE SINDICATO</v>
      </c>
    </row>
    <row r="364" spans="1:14" ht="15" customHeight="1" x14ac:dyDescent="0.25">
      <c r="A364" s="1">
        <f>+Tabla15[[#This Row],[1]]</f>
        <v>362</v>
      </c>
      <c r="B364" s="6" t="s">
        <v>1466</v>
      </c>
      <c r="C364" s="1">
        <v>1</v>
      </c>
      <c r="D364" s="1">
        <f>+IF(Tabla15[[#This Row],[NOMBRE DE LA CAUSA 2018]]=0,0,1)</f>
        <v>1</v>
      </c>
      <c r="E364" s="1">
        <f>+E363+Tabla15[[#This Row],[NOMBRE DE LA CAUSA 2019]]</f>
        <v>362</v>
      </c>
      <c r="F364" s="1">
        <f>+Tabla15[[#This Row],[0]]*Tabla15[[#This Row],[NOMBRE DE LA CAUSA 2019]]</f>
        <v>362</v>
      </c>
      <c r="G364" s="1" t="s">
        <v>701</v>
      </c>
      <c r="H364" s="6"/>
      <c r="I364" s="6"/>
      <c r="J364" s="1" t="s">
        <v>702</v>
      </c>
      <c r="K364" s="23" t="s">
        <v>698</v>
      </c>
      <c r="L364" s="1" t="s">
        <v>1467</v>
      </c>
      <c r="M364" s="4">
        <v>314</v>
      </c>
      <c r="N364" s="1" t="str">
        <f>+Tabla15[[#This Row],[NOMBRE DE LA CAUSA 2017]]</f>
        <v>INDEBIDA INCORPORACION DE CONSCRIPTOS</v>
      </c>
    </row>
    <row r="365" spans="1:14" ht="15" customHeight="1" x14ac:dyDescent="0.25">
      <c r="A365" s="1">
        <f>+Tabla15[[#This Row],[1]]</f>
        <v>363</v>
      </c>
      <c r="B365" s="8" t="s">
        <v>1468</v>
      </c>
      <c r="C365" s="1">
        <v>1</v>
      </c>
      <c r="D365" s="1">
        <f>+IF(Tabla15[[#This Row],[NOMBRE DE LA CAUSA 2018]]=0,0,1)</f>
        <v>1</v>
      </c>
      <c r="E365" s="1">
        <f>+E364+Tabla15[[#This Row],[NOMBRE DE LA CAUSA 2019]]</f>
        <v>363</v>
      </c>
      <c r="F365" s="1">
        <f>+Tabla15[[#This Row],[0]]*Tabla15[[#This Row],[NOMBRE DE LA CAUSA 2019]]</f>
        <v>363</v>
      </c>
      <c r="G365" s="6" t="s">
        <v>696</v>
      </c>
      <c r="H365" s="6"/>
      <c r="I365" s="8" t="s">
        <v>1072</v>
      </c>
      <c r="K365" s="8" t="s">
        <v>698</v>
      </c>
      <c r="L365" s="10" t="s">
        <v>1469</v>
      </c>
      <c r="M365" s="26">
        <v>2338</v>
      </c>
      <c r="N365" s="1" t="str">
        <f>+Tabla15[[#This Row],[NOMBRE DE LA CAUSA 2017]]</f>
        <v>INDEBIDA INSCRIPCION EN EL REGISTRO MERCANTIL</v>
      </c>
    </row>
    <row r="366" spans="1:14" ht="15" customHeight="1" x14ac:dyDescent="0.25">
      <c r="A366" s="1">
        <f>+Tabla15[[#This Row],[1]]</f>
        <v>364</v>
      </c>
      <c r="B366" s="6" t="s">
        <v>1470</v>
      </c>
      <c r="C366" s="1">
        <v>1</v>
      </c>
      <c r="D366" s="1">
        <f>+IF(Tabla15[[#This Row],[NOMBRE DE LA CAUSA 2018]]=0,0,1)</f>
        <v>1</v>
      </c>
      <c r="E366" s="1">
        <f>+E365+Tabla15[[#This Row],[NOMBRE DE LA CAUSA 2019]]</f>
        <v>364</v>
      </c>
      <c r="F366" s="1">
        <f>+Tabla15[[#This Row],[0]]*Tabla15[[#This Row],[NOMBRE DE LA CAUSA 2019]]</f>
        <v>364</v>
      </c>
      <c r="G366" s="6" t="s">
        <v>701</v>
      </c>
      <c r="H366" s="6"/>
      <c r="I366" s="6"/>
      <c r="J366" s="6" t="s">
        <v>702</v>
      </c>
      <c r="K366" s="6" t="s">
        <v>698</v>
      </c>
      <c r="L366" s="7" t="s">
        <v>1471</v>
      </c>
      <c r="M366" s="4">
        <v>789</v>
      </c>
      <c r="N366" s="1" t="str">
        <f>+Tabla15[[#This Row],[NOMBRE DE LA CAUSA 2017]]</f>
        <v>INDEBIDA LIQUIDACION DE ASIGNACION DE RETIRO</v>
      </c>
    </row>
    <row r="367" spans="1:14" ht="15" customHeight="1" x14ac:dyDescent="0.25">
      <c r="A367" s="1">
        <f>+Tabla15[[#This Row],[1]]</f>
        <v>365</v>
      </c>
      <c r="B367" s="6" t="s">
        <v>1472</v>
      </c>
      <c r="C367" s="1">
        <v>1</v>
      </c>
      <c r="D367" s="1">
        <f>+IF(Tabla15[[#This Row],[NOMBRE DE LA CAUSA 2018]]=0,0,1)</f>
        <v>1</v>
      </c>
      <c r="E367" s="1">
        <f>+E366+Tabla15[[#This Row],[NOMBRE DE LA CAUSA 2019]]</f>
        <v>365</v>
      </c>
      <c r="F367" s="1">
        <f>+Tabla15[[#This Row],[0]]*Tabla15[[#This Row],[NOMBRE DE LA CAUSA 2019]]</f>
        <v>365</v>
      </c>
      <c r="G367" s="6" t="s">
        <v>701</v>
      </c>
      <c r="H367" s="6"/>
      <c r="I367" s="6"/>
      <c r="J367" s="6" t="s">
        <v>702</v>
      </c>
      <c r="K367" s="6" t="s">
        <v>698</v>
      </c>
      <c r="L367" s="7" t="s">
        <v>1473</v>
      </c>
      <c r="M367" s="4">
        <v>41</v>
      </c>
      <c r="N367" s="1" t="str">
        <f>+Tabla15[[#This Row],[NOMBRE DE LA CAUSA 2017]]</f>
        <v>INDEBIDA LIQUIDACION DE BONO PENSIONAL</v>
      </c>
    </row>
    <row r="368" spans="1:14" ht="15" customHeight="1" x14ac:dyDescent="0.25">
      <c r="A368" s="1">
        <f>+Tabla15[[#This Row],[1]]</f>
        <v>366</v>
      </c>
      <c r="B368" s="6" t="s">
        <v>1474</v>
      </c>
      <c r="C368" s="1">
        <v>1</v>
      </c>
      <c r="D368" s="1">
        <f>+IF(Tabla15[[#This Row],[NOMBRE DE LA CAUSA 2018]]=0,0,1)</f>
        <v>1</v>
      </c>
      <c r="E368" s="1">
        <f>+E367+Tabla15[[#This Row],[NOMBRE DE LA CAUSA 2019]]</f>
        <v>366</v>
      </c>
      <c r="F368" s="1">
        <f>+Tabla15[[#This Row],[0]]*Tabla15[[#This Row],[NOMBRE DE LA CAUSA 2019]]</f>
        <v>366</v>
      </c>
      <c r="G368" s="6" t="s">
        <v>701</v>
      </c>
      <c r="H368" s="6"/>
      <c r="I368" s="6"/>
      <c r="J368" s="6" t="s">
        <v>702</v>
      </c>
      <c r="K368" s="6" t="s">
        <v>698</v>
      </c>
      <c r="L368" s="7" t="s">
        <v>1475</v>
      </c>
      <c r="M368" s="4">
        <v>786</v>
      </c>
      <c r="N368" s="1" t="str">
        <f>+Tabla15[[#This Row],[NOMBRE DE LA CAUSA 2017]]</f>
        <v>INDEBIDA LIQUIDACION DE CUOTA PARTE PENSIONAL</v>
      </c>
    </row>
    <row r="369" spans="1:14" ht="15" customHeight="1" x14ac:dyDescent="0.25">
      <c r="A369" s="1">
        <f>+Tabla15[[#This Row],[1]]</f>
        <v>367</v>
      </c>
      <c r="B369" s="8" t="s">
        <v>1476</v>
      </c>
      <c r="C369" s="1">
        <v>1</v>
      </c>
      <c r="D369" s="1">
        <f>+IF(Tabla15[[#This Row],[NOMBRE DE LA CAUSA 2018]]=0,0,1)</f>
        <v>1</v>
      </c>
      <c r="E369" s="1">
        <f>+E368+Tabla15[[#This Row],[NOMBRE DE LA CAUSA 2019]]</f>
        <v>367</v>
      </c>
      <c r="F369" s="1">
        <f>+Tabla15[[#This Row],[0]]*Tabla15[[#This Row],[NOMBRE DE LA CAUSA 2019]]</f>
        <v>367</v>
      </c>
      <c r="G369" s="6" t="s">
        <v>739</v>
      </c>
      <c r="H369" s="6" t="s">
        <v>1359</v>
      </c>
      <c r="I369" s="6"/>
      <c r="J369" s="6"/>
      <c r="K369" s="8" t="s">
        <v>698</v>
      </c>
      <c r="L369" s="10" t="s">
        <v>1477</v>
      </c>
      <c r="M369" s="4">
        <v>2304</v>
      </c>
      <c r="N369" s="1" t="str">
        <f>+Tabla15[[#This Row],[NOMBRE DE LA CAUSA 2017]]</f>
        <v>INDEBIDA LIQUIDACION DE DE COSTO ACUMULADO DE ASCENSOS EN EL ESCALAFON DOCENTE</v>
      </c>
    </row>
    <row r="370" spans="1:14" ht="15" customHeight="1" x14ac:dyDescent="0.25">
      <c r="A370" s="1">
        <f>+Tabla15[[#This Row],[1]]</f>
        <v>368</v>
      </c>
      <c r="B370" s="6" t="s">
        <v>1478</v>
      </c>
      <c r="C370" s="1">
        <v>1</v>
      </c>
      <c r="D370" s="1">
        <f>+IF(Tabla15[[#This Row],[NOMBRE DE LA CAUSA 2018]]=0,0,1)</f>
        <v>1</v>
      </c>
      <c r="E370" s="1">
        <f>+E369+Tabla15[[#This Row],[NOMBRE DE LA CAUSA 2019]]</f>
        <v>368</v>
      </c>
      <c r="F370" s="1">
        <f>+Tabla15[[#This Row],[0]]*Tabla15[[#This Row],[NOMBRE DE LA CAUSA 2019]]</f>
        <v>368</v>
      </c>
      <c r="G370" s="6" t="s">
        <v>739</v>
      </c>
      <c r="H370" s="6" t="s">
        <v>1364</v>
      </c>
      <c r="I370" s="6"/>
      <c r="J370" s="6"/>
      <c r="K370" s="6" t="s">
        <v>698</v>
      </c>
      <c r="L370" s="7" t="s">
        <v>1479</v>
      </c>
      <c r="M370" s="4">
        <v>2263</v>
      </c>
      <c r="N370" s="1" t="str">
        <f>+Tabla15[[#This Row],[NOMBRE DE LA CAUSA 2017]]</f>
        <v>INDEBIDA LIQUIDACION DE HONORARIOS</v>
      </c>
    </row>
    <row r="371" spans="1:14" ht="15" customHeight="1" x14ac:dyDescent="0.25">
      <c r="A371" s="1">
        <f>+Tabla15[[#This Row],[1]]</f>
        <v>369</v>
      </c>
      <c r="B371" s="6" t="s">
        <v>1480</v>
      </c>
      <c r="C371" s="1">
        <v>1</v>
      </c>
      <c r="D371" s="1">
        <f>+IF(Tabla15[[#This Row],[NOMBRE DE LA CAUSA 2018]]=0,0,1)</f>
        <v>1</v>
      </c>
      <c r="E371" s="1">
        <f>+E370+Tabla15[[#This Row],[NOMBRE DE LA CAUSA 2019]]</f>
        <v>369</v>
      </c>
      <c r="F371" s="1">
        <f>+Tabla15[[#This Row],[0]]*Tabla15[[#This Row],[NOMBRE DE LA CAUSA 2019]]</f>
        <v>369</v>
      </c>
      <c r="G371" s="6" t="s">
        <v>696</v>
      </c>
      <c r="H371" s="6"/>
      <c r="I371" s="6"/>
      <c r="J371" s="6"/>
      <c r="K371" s="6" t="s">
        <v>698</v>
      </c>
      <c r="L371" s="7" t="s">
        <v>1481</v>
      </c>
      <c r="M371" s="4">
        <v>2216</v>
      </c>
      <c r="N371" s="1" t="str">
        <f>+Tabla15[[#This Row],[NOMBRE DE LA CAUSA 2017]]</f>
        <v>INDEBIDA LIQUIDACION DE INCREMENTO DE PENSION DE INVALIDEZ</v>
      </c>
    </row>
    <row r="372" spans="1:14" ht="15" customHeight="1" x14ac:dyDescent="0.25">
      <c r="A372" s="1">
        <f>+Tabla15[[#This Row],[1]]</f>
        <v>370</v>
      </c>
      <c r="B372" s="6" t="s">
        <v>1482</v>
      </c>
      <c r="C372" s="1">
        <v>1</v>
      </c>
      <c r="D372" s="1">
        <f>+IF(Tabla15[[#This Row],[NOMBRE DE LA CAUSA 2018]]=0,0,1)</f>
        <v>1</v>
      </c>
      <c r="E372" s="1">
        <f>+E371+Tabla15[[#This Row],[NOMBRE DE LA CAUSA 2019]]</f>
        <v>370</v>
      </c>
      <c r="F372" s="1">
        <f>+Tabla15[[#This Row],[0]]*Tabla15[[#This Row],[NOMBRE DE LA CAUSA 2019]]</f>
        <v>370</v>
      </c>
      <c r="G372" s="6" t="s">
        <v>696</v>
      </c>
      <c r="H372" s="6"/>
      <c r="I372" s="6"/>
      <c r="J372" s="6"/>
      <c r="K372" s="6" t="s">
        <v>698</v>
      </c>
      <c r="L372" s="7" t="s">
        <v>1483</v>
      </c>
      <c r="M372" s="4">
        <v>2215</v>
      </c>
      <c r="N372" s="1" t="str">
        <f>+Tabla15[[#This Row],[NOMBRE DE LA CAUSA 2017]]</f>
        <v>INDEBIDA LIQUIDACION DE INCREMENTO DE PENSION DE VEJEZ</v>
      </c>
    </row>
    <row r="373" spans="1:14" ht="15" customHeight="1" x14ac:dyDescent="0.25">
      <c r="A373" s="1">
        <f>+Tabla15[[#This Row],[1]]</f>
        <v>371</v>
      </c>
      <c r="B373" s="8" t="s">
        <v>1484</v>
      </c>
      <c r="C373" s="1">
        <v>1</v>
      </c>
      <c r="D373" s="1">
        <f>+IF(Tabla15[[#This Row],[NOMBRE DE LA CAUSA 2018]]=0,0,1)</f>
        <v>1</v>
      </c>
      <c r="E373" s="1">
        <f>+E372+Tabla15[[#This Row],[NOMBRE DE LA CAUSA 2019]]</f>
        <v>371</v>
      </c>
      <c r="F373" s="1">
        <f>+Tabla15[[#This Row],[0]]*Tabla15[[#This Row],[NOMBRE DE LA CAUSA 2019]]</f>
        <v>371</v>
      </c>
      <c r="G373" s="8" t="s">
        <v>701</v>
      </c>
      <c r="H373" s="6"/>
      <c r="I373" s="8" t="s">
        <v>1485</v>
      </c>
      <c r="J373" s="6" t="s">
        <v>702</v>
      </c>
      <c r="K373" s="6" t="s">
        <v>698</v>
      </c>
      <c r="L373" s="10" t="s">
        <v>1486</v>
      </c>
      <c r="M373" s="4">
        <v>1883</v>
      </c>
      <c r="N373" s="1" t="str">
        <f>+Tabla15[[#This Row],[NOMBRE DE LA CAUSA 2017]]</f>
        <v>INDEBIDA LIQUIDACION DE INDEMNIZACION POR DESPIDO SIN JUSTA CAUSA</v>
      </c>
    </row>
    <row r="374" spans="1:14" ht="15" customHeight="1" x14ac:dyDescent="0.25">
      <c r="A374" s="1">
        <f>+Tabla15[[#This Row],[1]]</f>
        <v>372</v>
      </c>
      <c r="B374" s="6" t="s">
        <v>1487</v>
      </c>
      <c r="C374" s="1">
        <v>1</v>
      </c>
      <c r="D374" s="1">
        <f>+IF(Tabla15[[#This Row],[NOMBRE DE LA CAUSA 2018]]=0,0,1)</f>
        <v>1</v>
      </c>
      <c r="E374" s="1">
        <f>+E373+Tabla15[[#This Row],[NOMBRE DE LA CAUSA 2019]]</f>
        <v>372</v>
      </c>
      <c r="F374" s="1">
        <f>+Tabla15[[#This Row],[0]]*Tabla15[[#This Row],[NOMBRE DE LA CAUSA 2019]]</f>
        <v>372</v>
      </c>
      <c r="G374" s="6" t="s">
        <v>696</v>
      </c>
      <c r="H374" s="6"/>
      <c r="I374" s="6"/>
      <c r="J374" s="6"/>
      <c r="K374" s="6" t="s">
        <v>698</v>
      </c>
      <c r="L374" s="7" t="s">
        <v>1488</v>
      </c>
      <c r="M374" s="4">
        <v>2278</v>
      </c>
      <c r="N374" s="1" t="str">
        <f>+Tabla15[[#This Row],[NOMBRE DE LA CAUSA 2017]]</f>
        <v>INDEBIDA LIQUIDACION DE INDEMNIZACION POR DISMINUCION DE CAPACIDAD LABORAL</v>
      </c>
    </row>
    <row r="375" spans="1:14" ht="15" customHeight="1" x14ac:dyDescent="0.25">
      <c r="A375" s="1">
        <f>+Tabla15[[#This Row],[1]]</f>
        <v>373</v>
      </c>
      <c r="B375" s="6" t="s">
        <v>1489</v>
      </c>
      <c r="C375" s="1">
        <v>1</v>
      </c>
      <c r="D375" s="1">
        <f>+IF(Tabla15[[#This Row],[NOMBRE DE LA CAUSA 2018]]=0,0,1)</f>
        <v>1</v>
      </c>
      <c r="E375" s="1">
        <f>+E374+Tabla15[[#This Row],[NOMBRE DE LA CAUSA 2019]]</f>
        <v>373</v>
      </c>
      <c r="F375" s="1">
        <f>+Tabla15[[#This Row],[0]]*Tabla15[[#This Row],[NOMBRE DE LA CAUSA 2019]]</f>
        <v>373</v>
      </c>
      <c r="G375" s="6" t="s">
        <v>696</v>
      </c>
      <c r="I375" s="6"/>
      <c r="J375" s="6"/>
      <c r="K375" s="6" t="s">
        <v>698</v>
      </c>
      <c r="L375" s="7" t="s">
        <v>1490</v>
      </c>
      <c r="M375" s="4">
        <v>2282</v>
      </c>
      <c r="N375" s="1" t="str">
        <f>+Tabla15[[#This Row],[NOMBRE DE LA CAUSA 2017]]</f>
        <v>INDEBIDA LIQUIDACION DE INDEMNIZACION POR MUERTE EN ACCIDENTE DE TRABAJO</v>
      </c>
    </row>
    <row r="376" spans="1:14" ht="15" customHeight="1" x14ac:dyDescent="0.25">
      <c r="A376" s="1">
        <f>+Tabla15[[#This Row],[1]]</f>
        <v>374</v>
      </c>
      <c r="B376" s="8" t="s">
        <v>1491</v>
      </c>
      <c r="C376" s="1">
        <v>1</v>
      </c>
      <c r="D376" s="1">
        <f>+IF(Tabla15[[#This Row],[NOMBRE DE LA CAUSA 2018]]=0,0,1)</f>
        <v>1</v>
      </c>
      <c r="E376" s="1">
        <f>+E375+Tabla15[[#This Row],[NOMBRE DE LA CAUSA 2019]]</f>
        <v>374</v>
      </c>
      <c r="F376" s="1">
        <f>+Tabla15[[#This Row],[0]]*Tabla15[[#This Row],[NOMBRE DE LA CAUSA 2019]]</f>
        <v>374</v>
      </c>
      <c r="G376" s="6" t="s">
        <v>696</v>
      </c>
      <c r="I376" s="8" t="s">
        <v>41</v>
      </c>
      <c r="J376" s="6"/>
      <c r="K376" s="8" t="s">
        <v>698</v>
      </c>
      <c r="L376" s="10" t="s">
        <v>1492</v>
      </c>
      <c r="M376" s="26">
        <v>2347</v>
      </c>
      <c r="N376" s="1" t="str">
        <f>+Tabla15[[#This Row],[NOMBRE DE LA CAUSA 2017]]</f>
        <v>INDEBIDA LIQUIDACION DE INDEMNIZACION SUSTITUTIVA DE PENSION DE SOBREVIVIENTES</v>
      </c>
    </row>
    <row r="377" spans="1:14" ht="15" customHeight="1" x14ac:dyDescent="0.25">
      <c r="A377" s="1">
        <f>+Tabla15[[#This Row],[1]]</f>
        <v>375</v>
      </c>
      <c r="B377" s="6" t="s">
        <v>1493</v>
      </c>
      <c r="C377" s="1">
        <v>1</v>
      </c>
      <c r="D377" s="1">
        <f>+IF(Tabla15[[#This Row],[NOMBRE DE LA CAUSA 2018]]=0,0,1)</f>
        <v>1</v>
      </c>
      <c r="E377" s="1">
        <f>+E376+Tabla15[[#This Row],[NOMBRE DE LA CAUSA 2019]]</f>
        <v>375</v>
      </c>
      <c r="F377" s="1">
        <f>+Tabla15[[#This Row],[0]]*Tabla15[[#This Row],[NOMBRE DE LA CAUSA 2019]]</f>
        <v>375</v>
      </c>
      <c r="G377" s="6" t="s">
        <v>701</v>
      </c>
      <c r="I377" s="6"/>
      <c r="J377" s="6" t="s">
        <v>702</v>
      </c>
      <c r="K377" s="6" t="s">
        <v>698</v>
      </c>
      <c r="L377" s="7" t="s">
        <v>1494</v>
      </c>
      <c r="M377" s="4">
        <v>819</v>
      </c>
      <c r="N377" s="1" t="str">
        <f>+Tabla15[[#This Row],[NOMBRE DE LA CAUSA 2017]]</f>
        <v>INDEBIDA LIQUIDACION DE INDEMNIZACION SUSTITUTIVA DE PENSION DE VEJEZ</v>
      </c>
    </row>
    <row r="378" spans="1:14" ht="15" customHeight="1" x14ac:dyDescent="0.25">
      <c r="A378" s="1">
        <f>+Tabla15[[#This Row],[1]]</f>
        <v>376</v>
      </c>
      <c r="B378" s="6" t="s">
        <v>1495</v>
      </c>
      <c r="C378" s="1">
        <v>1</v>
      </c>
      <c r="D378" s="1">
        <f>+IF(Tabla15[[#This Row],[NOMBRE DE LA CAUSA 2018]]=0,0,1)</f>
        <v>1</v>
      </c>
      <c r="E378" s="1">
        <f>+E377+Tabla15[[#This Row],[NOMBRE DE LA CAUSA 2019]]</f>
        <v>376</v>
      </c>
      <c r="F378" s="1">
        <f>+Tabla15[[#This Row],[0]]*Tabla15[[#This Row],[NOMBRE DE LA CAUSA 2019]]</f>
        <v>376</v>
      </c>
      <c r="G378" s="6" t="s">
        <v>739</v>
      </c>
      <c r="H378" s="1" t="s">
        <v>1496</v>
      </c>
      <c r="I378" s="6"/>
      <c r="J378" s="6"/>
      <c r="K378" s="6" t="s">
        <v>698</v>
      </c>
      <c r="L378" s="7" t="s">
        <v>1497</v>
      </c>
      <c r="M378" s="4">
        <v>2239</v>
      </c>
      <c r="N378" s="1" t="str">
        <f>+Tabla15[[#This Row],[NOMBRE DE LA CAUSA 2017]]</f>
        <v>INDEBIDA LIQUIDACION DE INTERESES SOBRE AUXILIO DE CESANTIAS</v>
      </c>
    </row>
    <row r="379" spans="1:14" ht="15" customHeight="1" x14ac:dyDescent="0.25">
      <c r="A379" s="1">
        <f>+Tabla15[[#This Row],[1]]</f>
        <v>377</v>
      </c>
      <c r="B379" s="6" t="s">
        <v>1498</v>
      </c>
      <c r="C379" s="1">
        <v>1</v>
      </c>
      <c r="D379" s="1">
        <f>+IF(Tabla15[[#This Row],[NOMBRE DE LA CAUSA 2018]]=0,0,1)</f>
        <v>1</v>
      </c>
      <c r="E379" s="1">
        <f>+E378+Tabla15[[#This Row],[NOMBRE DE LA CAUSA 2019]]</f>
        <v>377</v>
      </c>
      <c r="F379" s="1">
        <f>+Tabla15[[#This Row],[0]]*Tabla15[[#This Row],[NOMBRE DE LA CAUSA 2019]]</f>
        <v>377</v>
      </c>
      <c r="G379" s="6" t="s">
        <v>696</v>
      </c>
      <c r="I379" s="6"/>
      <c r="J379" s="6"/>
      <c r="K379" s="6" t="s">
        <v>698</v>
      </c>
      <c r="L379" s="7" t="s">
        <v>1499</v>
      </c>
      <c r="M379" s="4">
        <v>2284</v>
      </c>
      <c r="N379" s="1" t="str">
        <f>+Tabla15[[#This Row],[NOMBRE DE LA CAUSA 2017]]</f>
        <v>INDEBIDA LIQUIDACION DE LA BONIFICACION POR COMPENSACION</v>
      </c>
    </row>
    <row r="380" spans="1:14" ht="15" customHeight="1" x14ac:dyDescent="0.25">
      <c r="A380" s="1">
        <f>+Tabla15[[#This Row],[1]]</f>
        <v>378</v>
      </c>
      <c r="B380" s="8" t="s">
        <v>1500</v>
      </c>
      <c r="C380" s="1">
        <v>1</v>
      </c>
      <c r="D380" s="1">
        <f>+IF(Tabla15[[#This Row],[NOMBRE DE LA CAUSA 2018]]=0,0,1)</f>
        <v>1</v>
      </c>
      <c r="E380" s="1">
        <f>+E379+Tabla15[[#This Row],[NOMBRE DE LA CAUSA 2019]]</f>
        <v>378</v>
      </c>
      <c r="F380" s="1">
        <f>+Tabla15[[#This Row],[0]]*Tabla15[[#This Row],[NOMBRE DE LA CAUSA 2019]]</f>
        <v>378</v>
      </c>
      <c r="G380" s="6" t="s">
        <v>696</v>
      </c>
      <c r="I380" s="6"/>
      <c r="J380" s="6"/>
      <c r="K380" s="8" t="s">
        <v>698</v>
      </c>
      <c r="L380" s="10" t="s">
        <v>1501</v>
      </c>
      <c r="M380" s="4">
        <v>2309</v>
      </c>
      <c r="N380" s="1" t="str">
        <f>+Tabla15[[#This Row],[NOMBRE DE LA CAUSA 2017]]</f>
        <v>INDEBIDA LIQUIDACION DE LA PRIMA DE SEGURO DE DEPOSITO</v>
      </c>
    </row>
    <row r="381" spans="1:14" ht="15" customHeight="1" x14ac:dyDescent="0.25">
      <c r="A381" s="1">
        <f>+Tabla15[[#This Row],[1]]</f>
        <v>379</v>
      </c>
      <c r="B381" s="6" t="s">
        <v>1502</v>
      </c>
      <c r="C381" s="1">
        <v>1</v>
      </c>
      <c r="D381" s="1">
        <f>+IF(Tabla15[[#This Row],[NOMBRE DE LA CAUSA 2018]]=0,0,1)</f>
        <v>1</v>
      </c>
      <c r="E381" s="1">
        <f>+E380+Tabla15[[#This Row],[NOMBRE DE LA CAUSA 2019]]</f>
        <v>379</v>
      </c>
      <c r="F381" s="1">
        <f>+Tabla15[[#This Row],[0]]*Tabla15[[#This Row],[NOMBRE DE LA CAUSA 2019]]</f>
        <v>379</v>
      </c>
      <c r="G381" s="6" t="s">
        <v>739</v>
      </c>
      <c r="H381" s="6" t="s">
        <v>1367</v>
      </c>
      <c r="I381" s="6"/>
      <c r="J381" s="6"/>
      <c r="K381" s="6" t="s">
        <v>698</v>
      </c>
      <c r="L381" s="7" t="s">
        <v>1503</v>
      </c>
      <c r="M381" s="4">
        <v>2276</v>
      </c>
      <c r="N381" s="1" t="str">
        <f>+Tabla15[[#This Row],[NOMBRE DE LA CAUSA 2017]]</f>
        <v>INDEBIDA LIQUIDACION DE PAGO DE INCAPACIDAD MEDICA</v>
      </c>
    </row>
    <row r="382" spans="1:14" ht="15" customHeight="1" x14ac:dyDescent="0.25">
      <c r="A382" s="1">
        <f>+Tabla15[[#This Row],[1]]</f>
        <v>380</v>
      </c>
      <c r="B382" s="6" t="s">
        <v>1504</v>
      </c>
      <c r="C382" s="1">
        <v>1</v>
      </c>
      <c r="D382" s="1">
        <f>+IF(Tabla15[[#This Row],[NOMBRE DE LA CAUSA 2018]]=0,0,1)</f>
        <v>1</v>
      </c>
      <c r="E382" s="1">
        <f>+E381+Tabla15[[#This Row],[NOMBRE DE LA CAUSA 2019]]</f>
        <v>380</v>
      </c>
      <c r="F382" s="1">
        <f>+Tabla15[[#This Row],[0]]*Tabla15[[#This Row],[NOMBRE DE LA CAUSA 2019]]</f>
        <v>380</v>
      </c>
      <c r="G382" s="6" t="s">
        <v>739</v>
      </c>
      <c r="H382" s="6" t="s">
        <v>1505</v>
      </c>
      <c r="I382" s="6"/>
      <c r="J382" s="6"/>
      <c r="K382" s="6" t="s">
        <v>698</v>
      </c>
      <c r="L382" s="7" t="s">
        <v>1506</v>
      </c>
      <c r="M382" s="4">
        <v>2206</v>
      </c>
      <c r="N382" s="1" t="str">
        <f>+Tabla15[[#This Row],[NOMBRE DE LA CAUSA 2017]]</f>
        <v>INDEBIDA LIQUIDACION DE PENSION DE INVALIDEZ</v>
      </c>
    </row>
    <row r="383" spans="1:14" ht="15" customHeight="1" x14ac:dyDescent="0.25">
      <c r="A383" s="1">
        <f>+Tabla15[[#This Row],[1]]</f>
        <v>381</v>
      </c>
      <c r="B383" s="6" t="s">
        <v>1507</v>
      </c>
      <c r="C383" s="1">
        <v>1</v>
      </c>
      <c r="D383" s="1">
        <f>+IF(Tabla15[[#This Row],[NOMBRE DE LA CAUSA 2018]]=0,0,1)</f>
        <v>1</v>
      </c>
      <c r="E383" s="1">
        <f>+E382+Tabla15[[#This Row],[NOMBRE DE LA CAUSA 2019]]</f>
        <v>381</v>
      </c>
      <c r="F383" s="1">
        <f>+Tabla15[[#This Row],[0]]*Tabla15[[#This Row],[NOMBRE DE LA CAUSA 2019]]</f>
        <v>381</v>
      </c>
      <c r="G383" s="6" t="s">
        <v>739</v>
      </c>
      <c r="H383" s="6" t="s">
        <v>1505</v>
      </c>
      <c r="I383" s="6"/>
      <c r="J383" s="6"/>
      <c r="K383" s="6" t="s">
        <v>698</v>
      </c>
      <c r="L383" s="7" t="s">
        <v>1508</v>
      </c>
      <c r="M383" s="4">
        <v>2207</v>
      </c>
      <c r="N383" s="1" t="str">
        <f>+Tabla15[[#This Row],[NOMBRE DE LA CAUSA 2017]]</f>
        <v>INDEBIDA LIQUIDACION DE PENSION DE SOBREVIVIENTE</v>
      </c>
    </row>
    <row r="384" spans="1:14" ht="15" customHeight="1" x14ac:dyDescent="0.25">
      <c r="A384" s="1">
        <f>+Tabla15[[#This Row],[1]]</f>
        <v>382</v>
      </c>
      <c r="B384" s="6" t="s">
        <v>1509</v>
      </c>
      <c r="C384" s="1">
        <v>1</v>
      </c>
      <c r="D384" s="1">
        <f>+IF(Tabla15[[#This Row],[NOMBRE DE LA CAUSA 2018]]=0,0,1)</f>
        <v>1</v>
      </c>
      <c r="E384" s="1">
        <f>+E383+Tabla15[[#This Row],[NOMBRE DE LA CAUSA 2019]]</f>
        <v>382</v>
      </c>
      <c r="F384" s="1">
        <f>+Tabla15[[#This Row],[0]]*Tabla15[[#This Row],[NOMBRE DE LA CAUSA 2019]]</f>
        <v>382</v>
      </c>
      <c r="G384" s="6" t="s">
        <v>739</v>
      </c>
      <c r="H384" s="6" t="s">
        <v>1505</v>
      </c>
      <c r="I384" s="6"/>
      <c r="J384" s="6"/>
      <c r="K384" s="6" t="s">
        <v>698</v>
      </c>
      <c r="L384" s="7" t="s">
        <v>1510</v>
      </c>
      <c r="M384" s="4">
        <v>2205</v>
      </c>
      <c r="N384" s="1" t="str">
        <f>+Tabla15[[#This Row],[NOMBRE DE LA CAUSA 2017]]</f>
        <v>INDEBIDA LIQUIDACION DE PENSION DE VEJEZ</v>
      </c>
    </row>
    <row r="385" spans="1:14" ht="15" customHeight="1" x14ac:dyDescent="0.25">
      <c r="A385" s="1">
        <f>+Tabla15[[#This Row],[1]]</f>
        <v>383</v>
      </c>
      <c r="B385" s="6" t="s">
        <v>1511</v>
      </c>
      <c r="C385" s="1">
        <v>1</v>
      </c>
      <c r="D385" s="1">
        <f>+IF(Tabla15[[#This Row],[NOMBRE DE LA CAUSA 2018]]=0,0,1)</f>
        <v>1</v>
      </c>
      <c r="E385" s="1">
        <f>+E384+Tabla15[[#This Row],[NOMBRE DE LA CAUSA 2019]]</f>
        <v>383</v>
      </c>
      <c r="F385" s="1">
        <f>+Tabla15[[#This Row],[0]]*Tabla15[[#This Row],[NOMBRE DE LA CAUSA 2019]]</f>
        <v>383</v>
      </c>
      <c r="G385" s="6" t="s">
        <v>696</v>
      </c>
      <c r="H385" s="6"/>
      <c r="I385" s="6"/>
      <c r="J385" s="6"/>
      <c r="K385" s="8" t="s">
        <v>698</v>
      </c>
      <c r="L385" s="7" t="s">
        <v>1512</v>
      </c>
      <c r="M385" s="4">
        <v>2234</v>
      </c>
      <c r="N385" s="1" t="str">
        <f>+Tabla15[[#This Row],[NOMBRE DE LA CAUSA 2017]]</f>
        <v>INDEBIDA LIQUIDACION DE PENSION FAMILIAR</v>
      </c>
    </row>
    <row r="386" spans="1:14" ht="15" customHeight="1" x14ac:dyDescent="0.25">
      <c r="A386" s="1">
        <f>+Tabla15[[#This Row],[1]]</f>
        <v>384</v>
      </c>
      <c r="B386" s="6" t="s">
        <v>1513</v>
      </c>
      <c r="C386" s="1">
        <v>1</v>
      </c>
      <c r="D386" s="1">
        <f>+IF(Tabla15[[#This Row],[NOMBRE DE LA CAUSA 2018]]=0,0,1)</f>
        <v>1</v>
      </c>
      <c r="E386" s="1">
        <f>+E385+Tabla15[[#This Row],[NOMBRE DE LA CAUSA 2019]]</f>
        <v>384</v>
      </c>
      <c r="F386" s="1">
        <f>+Tabla15[[#This Row],[0]]*Tabla15[[#This Row],[NOMBRE DE LA CAUSA 2019]]</f>
        <v>384</v>
      </c>
      <c r="G386" s="6" t="s">
        <v>739</v>
      </c>
      <c r="H386" s="6" t="s">
        <v>1505</v>
      </c>
      <c r="I386" s="6"/>
      <c r="J386" s="6"/>
      <c r="K386" s="8" t="s">
        <v>698</v>
      </c>
      <c r="L386" s="10" t="s">
        <v>1514</v>
      </c>
      <c r="M386" s="4">
        <v>2318</v>
      </c>
      <c r="N386" s="1" t="str">
        <f>+Tabla15[[#This Row],[NOMBRE DE LA CAUSA 2017]]</f>
        <v>INDEBIDA LIQUIDACION DE PENSION SUSTITUTIVA</v>
      </c>
    </row>
    <row r="387" spans="1:14" ht="15" customHeight="1" x14ac:dyDescent="0.25">
      <c r="A387" s="1">
        <f>+Tabla15[[#This Row],[1]]</f>
        <v>385</v>
      </c>
      <c r="B387" s="6" t="s">
        <v>1515</v>
      </c>
      <c r="C387" s="1">
        <v>1</v>
      </c>
      <c r="D387" s="1">
        <f>+IF(Tabla15[[#This Row],[NOMBRE DE LA CAUSA 2018]]=0,0,1)</f>
        <v>1</v>
      </c>
      <c r="E387" s="1">
        <f>+E386+Tabla15[[#This Row],[NOMBRE DE LA CAUSA 2019]]</f>
        <v>385</v>
      </c>
      <c r="F387" s="1">
        <f>+Tabla15[[#This Row],[0]]*Tabla15[[#This Row],[NOMBRE DE LA CAUSA 2019]]</f>
        <v>385</v>
      </c>
      <c r="G387" s="6" t="s">
        <v>739</v>
      </c>
      <c r="H387" s="6" t="s">
        <v>1516</v>
      </c>
      <c r="I387" s="6"/>
      <c r="J387" s="6"/>
      <c r="K387" s="6" t="s">
        <v>698</v>
      </c>
      <c r="L387" s="7" t="s">
        <v>1517</v>
      </c>
      <c r="M387" s="4">
        <v>2261</v>
      </c>
      <c r="N387" s="1" t="str">
        <f>+Tabla15[[#This Row],[NOMBRE DE LA CAUSA 2017]]</f>
        <v>INDEBIDA LIQUIDACION DE PRESTACIONES SOCIALES</v>
      </c>
    </row>
    <row r="388" spans="1:14" ht="15" customHeight="1" x14ac:dyDescent="0.25">
      <c r="A388" s="1">
        <f>+Tabla15[[#This Row],[1]]</f>
        <v>386</v>
      </c>
      <c r="B388" s="6" t="s">
        <v>1518</v>
      </c>
      <c r="C388" s="1">
        <v>1</v>
      </c>
      <c r="D388" s="1">
        <f>+IF(Tabla15[[#This Row],[NOMBRE DE LA CAUSA 2018]]=0,0,1)</f>
        <v>1</v>
      </c>
      <c r="E388" s="1">
        <f>+E387+Tabla15[[#This Row],[NOMBRE DE LA CAUSA 2019]]</f>
        <v>386</v>
      </c>
      <c r="F388" s="1">
        <f>+Tabla15[[#This Row],[0]]*Tabla15[[#This Row],[NOMBRE DE LA CAUSA 2019]]</f>
        <v>386</v>
      </c>
      <c r="G388" s="6" t="s">
        <v>701</v>
      </c>
      <c r="H388" s="6"/>
      <c r="I388" s="6"/>
      <c r="J388" s="6" t="s">
        <v>702</v>
      </c>
      <c r="K388" s="6" t="s">
        <v>698</v>
      </c>
      <c r="L388" s="7" t="s">
        <v>1519</v>
      </c>
      <c r="M388" s="4">
        <v>626</v>
      </c>
      <c r="N388" s="1" t="str">
        <f>+Tabla15[[#This Row],[NOMBRE DE LA CAUSA 2017]]</f>
        <v>INDEBIDA LIQUIDACION DE PRIMA DE ACTIVIDAD</v>
      </c>
    </row>
    <row r="389" spans="1:14" ht="15" customHeight="1" x14ac:dyDescent="0.25">
      <c r="A389" s="1">
        <f>+Tabla15[[#This Row],[1]]</f>
        <v>387</v>
      </c>
      <c r="B389" s="6" t="s">
        <v>1520</v>
      </c>
      <c r="C389" s="1">
        <v>1</v>
      </c>
      <c r="D389" s="1">
        <f>+IF(Tabla15[[#This Row],[NOMBRE DE LA CAUSA 2018]]=0,0,1)</f>
        <v>1</v>
      </c>
      <c r="E389" s="1">
        <f>+E388+Tabla15[[#This Row],[NOMBRE DE LA CAUSA 2019]]</f>
        <v>387</v>
      </c>
      <c r="F389" s="1">
        <f>+Tabla15[[#This Row],[0]]*Tabla15[[#This Row],[NOMBRE DE LA CAUSA 2019]]</f>
        <v>387</v>
      </c>
      <c r="G389" s="6" t="s">
        <v>696</v>
      </c>
      <c r="H389" s="6"/>
      <c r="I389" s="6"/>
      <c r="J389" s="6"/>
      <c r="K389" s="6" t="s">
        <v>698</v>
      </c>
      <c r="L389" s="7" t="s">
        <v>1521</v>
      </c>
      <c r="M389" s="4">
        <v>2248</v>
      </c>
      <c r="N389" s="1" t="str">
        <f>+Tabla15[[#This Row],[NOMBRE DE LA CAUSA 2017]]</f>
        <v>INDEBIDA LIQUIDACION DE PRIMA DE ACTUALIZACION</v>
      </c>
    </row>
    <row r="390" spans="1:14" ht="15" customHeight="1" x14ac:dyDescent="0.25">
      <c r="A390" s="1">
        <f>+Tabla15[[#This Row],[1]]</f>
        <v>388</v>
      </c>
      <c r="B390" s="1" t="s">
        <v>1522</v>
      </c>
      <c r="C390" s="1">
        <v>1</v>
      </c>
      <c r="D390" s="1">
        <f>+IF(Tabla15[[#This Row],[NOMBRE DE LA CAUSA 2018]]=0,0,1)</f>
        <v>1</v>
      </c>
      <c r="E390" s="1">
        <f>+E389+Tabla15[[#This Row],[NOMBRE DE LA CAUSA 2019]]</f>
        <v>388</v>
      </c>
      <c r="F390" s="1">
        <f>+Tabla15[[#This Row],[0]]*Tabla15[[#This Row],[NOMBRE DE LA CAUSA 2019]]</f>
        <v>388</v>
      </c>
      <c r="G390" s="6" t="s">
        <v>696</v>
      </c>
      <c r="H390" s="6"/>
      <c r="I390" s="6"/>
      <c r="K390" s="1" t="s">
        <v>698</v>
      </c>
      <c r="L390" s="1" t="s">
        <v>1523</v>
      </c>
      <c r="M390" s="4">
        <v>2251</v>
      </c>
      <c r="N390" s="1" t="str">
        <f>+Tabla15[[#This Row],[NOMBRE DE LA CAUSA 2017]]</f>
        <v>INDEBIDA LIQUIDACION DE PRIMA DE ANTIGUEDAD</v>
      </c>
    </row>
    <row r="391" spans="1:14" ht="15" customHeight="1" x14ac:dyDescent="0.25">
      <c r="A391" s="1">
        <f>+Tabla15[[#This Row],[1]]</f>
        <v>389</v>
      </c>
      <c r="B391" s="6" t="s">
        <v>1524</v>
      </c>
      <c r="C391" s="1">
        <v>1</v>
      </c>
      <c r="D391" s="1">
        <f>+IF(Tabla15[[#This Row],[NOMBRE DE LA CAUSA 2018]]=0,0,1)</f>
        <v>1</v>
      </c>
      <c r="E391" s="1">
        <f>+E390+Tabla15[[#This Row],[NOMBRE DE LA CAUSA 2019]]</f>
        <v>389</v>
      </c>
      <c r="F391" s="1">
        <f>+Tabla15[[#This Row],[0]]*Tabla15[[#This Row],[NOMBRE DE LA CAUSA 2019]]</f>
        <v>389</v>
      </c>
      <c r="G391" s="6" t="s">
        <v>739</v>
      </c>
      <c r="H391" s="6" t="s">
        <v>1420</v>
      </c>
      <c r="I391" s="6"/>
      <c r="J391" s="6"/>
      <c r="K391" s="6" t="s">
        <v>698</v>
      </c>
      <c r="L391" s="7" t="s">
        <v>1525</v>
      </c>
      <c r="M391" s="4">
        <v>2246</v>
      </c>
      <c r="N391" s="1" t="str">
        <f>+Tabla15[[#This Row],[NOMBRE DE LA CAUSA 2017]]</f>
        <v>INDEBIDA LIQUIDACION DE PRIMA DE SERVICIOS</v>
      </c>
    </row>
    <row r="392" spans="1:14" ht="15" customHeight="1" x14ac:dyDescent="0.25">
      <c r="A392" s="1">
        <f>+Tabla15[[#This Row],[1]]</f>
        <v>390</v>
      </c>
      <c r="B392" s="1" t="s">
        <v>1526</v>
      </c>
      <c r="C392" s="1">
        <v>1</v>
      </c>
      <c r="D392" s="1">
        <f>+IF(Tabla15[[#This Row],[NOMBRE DE LA CAUSA 2018]]=0,0,1)</f>
        <v>1</v>
      </c>
      <c r="E392" s="1">
        <f>+E391+Tabla15[[#This Row],[NOMBRE DE LA CAUSA 2019]]</f>
        <v>390</v>
      </c>
      <c r="F392" s="1">
        <f>+Tabla15[[#This Row],[0]]*Tabla15[[#This Row],[NOMBRE DE LA CAUSA 2019]]</f>
        <v>390</v>
      </c>
      <c r="G392" s="6" t="s">
        <v>696</v>
      </c>
      <c r="K392" s="1" t="s">
        <v>698</v>
      </c>
      <c r="L392" s="12" t="s">
        <v>1527</v>
      </c>
      <c r="M392" s="4">
        <v>2253</v>
      </c>
      <c r="N392" s="1" t="str">
        <f>+Tabla15[[#This Row],[NOMBRE DE LA CAUSA 2017]]</f>
        <v>INDEBIDA LIQUIDACION DE PRIMA TECNICA</v>
      </c>
    </row>
    <row r="393" spans="1:14" ht="15" customHeight="1" x14ac:dyDescent="0.25">
      <c r="A393" s="1">
        <f>+Tabla15[[#This Row],[1]]</f>
        <v>391</v>
      </c>
      <c r="B393" s="6" t="s">
        <v>1528</v>
      </c>
      <c r="C393" s="1">
        <v>1</v>
      </c>
      <c r="D393" s="1">
        <f>+IF(Tabla15[[#This Row],[NOMBRE DE LA CAUSA 2018]]=0,0,1)</f>
        <v>1</v>
      </c>
      <c r="E393" s="1">
        <f>+E392+Tabla15[[#This Row],[NOMBRE DE LA CAUSA 2019]]</f>
        <v>391</v>
      </c>
      <c r="F393" s="1">
        <f>+Tabla15[[#This Row],[0]]*Tabla15[[#This Row],[NOMBRE DE LA CAUSA 2019]]</f>
        <v>391</v>
      </c>
      <c r="G393" s="6" t="s">
        <v>739</v>
      </c>
      <c r="H393" s="6" t="s">
        <v>1425</v>
      </c>
      <c r="I393" s="6"/>
      <c r="J393" s="6"/>
      <c r="K393" s="6" t="s">
        <v>698</v>
      </c>
      <c r="L393" s="1" t="s">
        <v>1529</v>
      </c>
      <c r="M393" s="4">
        <v>2232</v>
      </c>
      <c r="N393" s="1" t="str">
        <f>+Tabla15[[#This Row],[NOMBRE DE LA CAUSA 2017]]</f>
        <v>INDEBIDA LIQUIDACION DE REAJUSTE DE LA PENSION POR LEY 4 DE 1992</v>
      </c>
    </row>
    <row r="394" spans="1:14" ht="15" customHeight="1" x14ac:dyDescent="0.25">
      <c r="A394" s="1">
        <f>+Tabla15[[#This Row],[1]]</f>
        <v>392</v>
      </c>
      <c r="B394" s="8" t="s">
        <v>1530</v>
      </c>
      <c r="C394" s="1">
        <v>1</v>
      </c>
      <c r="D394" s="1">
        <f>+IF(Tabla15[[#This Row],[NOMBRE DE LA CAUSA 2018]]=0,0,1)</f>
        <v>1</v>
      </c>
      <c r="E394" s="1">
        <f>+E393+Tabla15[[#This Row],[NOMBRE DE LA CAUSA 2019]]</f>
        <v>392</v>
      </c>
      <c r="F394" s="1">
        <f>+Tabla15[[#This Row],[0]]*Tabla15[[#This Row],[NOMBRE DE LA CAUSA 2019]]</f>
        <v>392</v>
      </c>
      <c r="G394" s="8" t="s">
        <v>701</v>
      </c>
      <c r="H394" s="6"/>
      <c r="I394" s="6"/>
      <c r="J394" s="6" t="s">
        <v>702</v>
      </c>
      <c r="K394" s="6" t="s">
        <v>698</v>
      </c>
      <c r="L394" s="5" t="s">
        <v>1531</v>
      </c>
      <c r="M394" s="4">
        <v>48</v>
      </c>
      <c r="N394" s="1" t="str">
        <f>+Tabla15[[#This Row],[NOMBRE DE LA CAUSA 2017]]</f>
        <v>INDEBIDA LIQUIDACION DE REGALIAS</v>
      </c>
    </row>
    <row r="395" spans="1:14" ht="15" customHeight="1" x14ac:dyDescent="0.25">
      <c r="A395" s="1">
        <f>+Tabla15[[#This Row],[1]]</f>
        <v>393</v>
      </c>
      <c r="B395" s="6" t="s">
        <v>1532</v>
      </c>
      <c r="C395" s="1">
        <v>1</v>
      </c>
      <c r="D395" s="1">
        <f>+IF(Tabla15[[#This Row],[NOMBRE DE LA CAUSA 2018]]=0,0,1)</f>
        <v>1</v>
      </c>
      <c r="E395" s="1">
        <f>+E394+Tabla15[[#This Row],[NOMBRE DE LA CAUSA 2019]]</f>
        <v>393</v>
      </c>
      <c r="F395" s="1">
        <f>+Tabla15[[#This Row],[0]]*Tabla15[[#This Row],[NOMBRE DE LA CAUSA 2019]]</f>
        <v>393</v>
      </c>
      <c r="G395" s="6" t="s">
        <v>696</v>
      </c>
      <c r="H395" s="6"/>
      <c r="I395" s="6"/>
      <c r="J395" s="6"/>
      <c r="K395" s="6" t="s">
        <v>698</v>
      </c>
      <c r="L395" s="12" t="s">
        <v>1533</v>
      </c>
      <c r="M395" s="4">
        <v>2222</v>
      </c>
      <c r="N395" s="1" t="str">
        <f>+Tabla15[[#This Row],[NOMBRE DE LA CAUSA 2017]]</f>
        <v>INDEBIDA LIQUIDACION DE RETROACTIVO DE PENSION DE INVALIDEZ</v>
      </c>
    </row>
    <row r="396" spans="1:14" ht="15" customHeight="1" x14ac:dyDescent="0.25">
      <c r="A396" s="1">
        <f>+Tabla15[[#This Row],[1]]</f>
        <v>394</v>
      </c>
      <c r="B396" s="5" t="s">
        <v>1534</v>
      </c>
      <c r="C396" s="1">
        <v>1</v>
      </c>
      <c r="D396" s="1">
        <f>+IF(Tabla15[[#This Row],[NOMBRE DE LA CAUSA 2018]]=0,0,1)</f>
        <v>1</v>
      </c>
      <c r="E396" s="1">
        <f>+E395+Tabla15[[#This Row],[NOMBRE DE LA CAUSA 2019]]</f>
        <v>394</v>
      </c>
      <c r="F396" s="1">
        <f>+Tabla15[[#This Row],[0]]*Tabla15[[#This Row],[NOMBRE DE LA CAUSA 2019]]</f>
        <v>394</v>
      </c>
      <c r="G396" s="6" t="s">
        <v>696</v>
      </c>
      <c r="I396" s="5" t="s">
        <v>41</v>
      </c>
      <c r="K396" s="5" t="s">
        <v>698</v>
      </c>
      <c r="L396" s="5" t="s">
        <v>1535</v>
      </c>
      <c r="M396" s="26">
        <v>2350</v>
      </c>
      <c r="N396" s="1" t="str">
        <f>+Tabla15[[#This Row],[NOMBRE DE LA CAUSA 2017]]</f>
        <v>INDEBIDA LIQUIDACION DE RETROACTIVO DE PENSION DE SOBREVIVIENTE</v>
      </c>
    </row>
    <row r="397" spans="1:14" ht="15" customHeight="1" x14ac:dyDescent="0.25">
      <c r="A397" s="1">
        <f>+Tabla15[[#This Row],[1]]</f>
        <v>395</v>
      </c>
      <c r="B397" s="1" t="s">
        <v>1536</v>
      </c>
      <c r="C397" s="1">
        <v>1</v>
      </c>
      <c r="D397" s="1">
        <f>+IF(Tabla15[[#This Row],[NOMBRE DE LA CAUSA 2018]]=0,0,1)</f>
        <v>1</v>
      </c>
      <c r="E397" s="1">
        <f>+E396+Tabla15[[#This Row],[NOMBRE DE LA CAUSA 2019]]</f>
        <v>395</v>
      </c>
      <c r="F397" s="1">
        <f>+Tabla15[[#This Row],[0]]*Tabla15[[#This Row],[NOMBRE DE LA CAUSA 2019]]</f>
        <v>395</v>
      </c>
      <c r="G397" s="6" t="s">
        <v>696</v>
      </c>
      <c r="K397" s="1" t="s">
        <v>698</v>
      </c>
      <c r="L397" s="1" t="s">
        <v>1537</v>
      </c>
      <c r="M397" s="4">
        <v>2221</v>
      </c>
      <c r="N397" s="1" t="str">
        <f>+Tabla15[[#This Row],[NOMBRE DE LA CAUSA 2017]]</f>
        <v>INDEBIDA LIQUIDACION DE RETROACTIVO DE PENSION DE VEJEZ</v>
      </c>
    </row>
    <row r="398" spans="1:14" ht="15" customHeight="1" x14ac:dyDescent="0.25">
      <c r="A398" s="1">
        <f>+Tabla15[[#This Row],[1]]</f>
        <v>396</v>
      </c>
      <c r="B398" s="8" t="s">
        <v>1538</v>
      </c>
      <c r="C398" s="1">
        <v>1</v>
      </c>
      <c r="D398" s="1">
        <f>+IF(Tabla15[[#This Row],[NOMBRE DE LA CAUSA 2018]]=0,0,1)</f>
        <v>1</v>
      </c>
      <c r="E398" s="1">
        <f>+E397+Tabla15[[#This Row],[NOMBRE DE LA CAUSA 2019]]</f>
        <v>396</v>
      </c>
      <c r="F398" s="1">
        <f>+Tabla15[[#This Row],[0]]*Tabla15[[#This Row],[NOMBRE DE LA CAUSA 2019]]</f>
        <v>396</v>
      </c>
      <c r="G398" s="6" t="s">
        <v>696</v>
      </c>
      <c r="H398" s="6"/>
      <c r="I398" s="8" t="s">
        <v>41</v>
      </c>
      <c r="J398" s="6"/>
      <c r="K398" s="8" t="s">
        <v>698</v>
      </c>
      <c r="L398" s="11" t="s">
        <v>1539</v>
      </c>
      <c r="M398" s="26">
        <v>2355</v>
      </c>
      <c r="N398" s="1" t="str">
        <f>+Tabla15[[#This Row],[NOMBRE DE LA CAUSA 2017]]</f>
        <v>INDEBIDA LIQUIDACION DE RETROACTIVO DE PENSION SUSTITUTIVA</v>
      </c>
    </row>
    <row r="399" spans="1:14" ht="15" customHeight="1" x14ac:dyDescent="0.25">
      <c r="A399" s="1">
        <f>+Tabla15[[#This Row],[1]]</f>
        <v>397</v>
      </c>
      <c r="B399" s="6" t="s">
        <v>1540</v>
      </c>
      <c r="C399" s="1">
        <v>1</v>
      </c>
      <c r="D399" s="1">
        <f>+IF(Tabla15[[#This Row],[NOMBRE DE LA CAUSA 2018]]=0,0,1)</f>
        <v>1</v>
      </c>
      <c r="E399" s="1">
        <f>+E398+Tabla15[[#This Row],[NOMBRE DE LA CAUSA 2019]]</f>
        <v>397</v>
      </c>
      <c r="F399" s="1">
        <f>+Tabla15[[#This Row],[0]]*Tabla15[[#This Row],[NOMBRE DE LA CAUSA 2019]]</f>
        <v>397</v>
      </c>
      <c r="G399" s="6" t="s">
        <v>739</v>
      </c>
      <c r="H399" s="6" t="s">
        <v>1442</v>
      </c>
      <c r="I399" s="6"/>
      <c r="J399" s="6"/>
      <c r="K399" s="6" t="s">
        <v>698</v>
      </c>
      <c r="L399" s="7" t="s">
        <v>1541</v>
      </c>
      <c r="M399" s="4">
        <v>2258</v>
      </c>
      <c r="N399" s="1" t="str">
        <f>+Tabla15[[#This Row],[NOMBRE DE LA CAUSA 2017]]</f>
        <v>INDEBIDA LIQUIDACION DE SUBSIDIO DE VIVIENDA</v>
      </c>
    </row>
    <row r="400" spans="1:14" ht="15" customHeight="1" x14ac:dyDescent="0.25">
      <c r="A400" s="1">
        <f>+Tabla15[[#This Row],[1]]</f>
        <v>398</v>
      </c>
      <c r="B400" s="1" t="s">
        <v>1542</v>
      </c>
      <c r="C400" s="1">
        <v>1</v>
      </c>
      <c r="D400" s="1">
        <f>+IF(Tabla15[[#This Row],[NOMBRE DE LA CAUSA 2018]]=0,0,1)</f>
        <v>1</v>
      </c>
      <c r="E400" s="1">
        <f>+E399+Tabla15[[#This Row],[NOMBRE DE LA CAUSA 2019]]</f>
        <v>398</v>
      </c>
      <c r="F400" s="1">
        <f>+Tabla15[[#This Row],[0]]*Tabla15[[#This Row],[NOMBRE DE LA CAUSA 2019]]</f>
        <v>398</v>
      </c>
      <c r="G400" s="6" t="s">
        <v>696</v>
      </c>
      <c r="H400" s="6"/>
      <c r="I400" s="6"/>
      <c r="K400" s="1" t="s">
        <v>698</v>
      </c>
      <c r="L400" s="1" t="s">
        <v>1543</v>
      </c>
      <c r="M400" s="4">
        <v>2255</v>
      </c>
      <c r="N400" s="1" t="str">
        <f>+Tabla15[[#This Row],[NOMBRE DE LA CAUSA 2017]]</f>
        <v>INDEBIDA LIQUIDACION DE SUBSIDIO FAMILIAR</v>
      </c>
    </row>
    <row r="401" spans="1:14" ht="15" customHeight="1" x14ac:dyDescent="0.25">
      <c r="A401" s="1">
        <f>+Tabla15[[#This Row],[1]]</f>
        <v>399</v>
      </c>
      <c r="B401" s="1" t="s">
        <v>1544</v>
      </c>
      <c r="C401" s="1">
        <v>1</v>
      </c>
      <c r="D401" s="1">
        <f>+IF(Tabla15[[#This Row],[NOMBRE DE LA CAUSA 2018]]=0,0,1)</f>
        <v>1</v>
      </c>
      <c r="E401" s="1">
        <f>+E400+Tabla15[[#This Row],[NOMBRE DE LA CAUSA 2019]]</f>
        <v>399</v>
      </c>
      <c r="F401" s="1">
        <f>+Tabla15[[#This Row],[0]]*Tabla15[[#This Row],[NOMBRE DE LA CAUSA 2019]]</f>
        <v>399</v>
      </c>
      <c r="G401" s="6" t="s">
        <v>696</v>
      </c>
      <c r="H401" s="6"/>
      <c r="I401" s="6"/>
      <c r="K401" s="1" t="s">
        <v>698</v>
      </c>
      <c r="L401" s="12" t="s">
        <v>1545</v>
      </c>
      <c r="M401" s="4">
        <v>2243</v>
      </c>
      <c r="N401" s="1" t="str">
        <f>+Tabla15[[#This Row],[NOMBRE DE LA CAUSA 2017]]</f>
        <v>INDEBIDA LIQUIDACION DE SUSTITUCION DE LA ASIGNACION DE RETIRO</v>
      </c>
    </row>
    <row r="402" spans="1:14" ht="15" customHeight="1" x14ac:dyDescent="0.25">
      <c r="A402" s="1">
        <f>+Tabla15[[#This Row],[1]]</f>
        <v>400</v>
      </c>
      <c r="B402" s="6" t="s">
        <v>1546</v>
      </c>
      <c r="C402" s="1">
        <v>1</v>
      </c>
      <c r="D402" s="1">
        <f>+IF(Tabla15[[#This Row],[NOMBRE DE LA CAUSA 2018]]=0,0,1)</f>
        <v>1</v>
      </c>
      <c r="E402" s="1">
        <f>+E401+Tabla15[[#This Row],[NOMBRE DE LA CAUSA 2019]]</f>
        <v>400</v>
      </c>
      <c r="F402" s="1">
        <f>+Tabla15[[#This Row],[0]]*Tabla15[[#This Row],[NOMBRE DE LA CAUSA 2019]]</f>
        <v>400</v>
      </c>
      <c r="G402" s="6" t="s">
        <v>739</v>
      </c>
      <c r="H402" s="6" t="s">
        <v>1547</v>
      </c>
      <c r="I402" s="6"/>
      <c r="J402" s="6"/>
      <c r="K402" s="6" t="s">
        <v>698</v>
      </c>
      <c r="L402" s="1" t="s">
        <v>1548</v>
      </c>
      <c r="M402" s="4">
        <v>2237</v>
      </c>
      <c r="N402" s="1" t="str">
        <f>+Tabla15[[#This Row],[NOMBRE DE LA CAUSA 2017]]</f>
        <v>INDEBIDA LIQUIDACION DEL AUXILIO DE CESANTIAS</v>
      </c>
    </row>
    <row r="403" spans="1:14" ht="15" customHeight="1" x14ac:dyDescent="0.25">
      <c r="A403" s="1">
        <f>+Tabla15[[#This Row],[1]]</f>
        <v>401</v>
      </c>
      <c r="B403" s="6" t="s">
        <v>1549</v>
      </c>
      <c r="C403" s="1">
        <v>1</v>
      </c>
      <c r="D403" s="1">
        <f>+IF(Tabla15[[#This Row],[NOMBRE DE LA CAUSA 2018]]=0,0,1)</f>
        <v>1</v>
      </c>
      <c r="E403" s="1">
        <f>+E402+Tabla15[[#This Row],[NOMBRE DE LA CAUSA 2019]]</f>
        <v>401</v>
      </c>
      <c r="F403" s="1">
        <f>+Tabla15[[#This Row],[0]]*Tabla15[[#This Row],[NOMBRE DE LA CAUSA 2019]]</f>
        <v>401</v>
      </c>
      <c r="G403" s="6" t="s">
        <v>696</v>
      </c>
      <c r="H403" s="6"/>
      <c r="I403" s="6"/>
      <c r="J403" s="6"/>
      <c r="K403" s="6" t="s">
        <v>698</v>
      </c>
      <c r="L403" s="1" t="s">
        <v>1550</v>
      </c>
      <c r="M403" s="4">
        <v>2211</v>
      </c>
      <c r="N403" s="1" t="str">
        <f>+Tabla15[[#This Row],[NOMBRE DE LA CAUSA 2017]]</f>
        <v>INDEBIDA LIQUIDACION DEL AUXILIO FUNERARIO</v>
      </c>
    </row>
    <row r="404" spans="1:14" ht="15" customHeight="1" x14ac:dyDescent="0.25">
      <c r="A404" s="1">
        <f>+Tabla15[[#This Row],[1]]</f>
        <v>402</v>
      </c>
      <c r="B404" s="8" t="s">
        <v>1551</v>
      </c>
      <c r="C404" s="1">
        <v>1</v>
      </c>
      <c r="D404" s="1">
        <f>+IF(Tabla15[[#This Row],[NOMBRE DE LA CAUSA 2018]]=0,0,1)</f>
        <v>1</v>
      </c>
      <c r="E404" s="1">
        <f>+E403+Tabla15[[#This Row],[NOMBRE DE LA CAUSA 2019]]</f>
        <v>402</v>
      </c>
      <c r="F404" s="1">
        <f>+Tabla15[[#This Row],[0]]*Tabla15[[#This Row],[NOMBRE DE LA CAUSA 2019]]</f>
        <v>402</v>
      </c>
      <c r="G404" s="6" t="s">
        <v>696</v>
      </c>
      <c r="H404" s="6"/>
      <c r="I404" s="6"/>
      <c r="J404" s="6"/>
      <c r="K404" s="8" t="s">
        <v>698</v>
      </c>
      <c r="L404" s="10" t="s">
        <v>1552</v>
      </c>
      <c r="M404" s="4">
        <v>2308</v>
      </c>
      <c r="N404" s="1" t="str">
        <f>+Tabla15[[#This Row],[NOMBRE DE LA CAUSA 2017]]</f>
        <v>INDEBIDA OFICIALIZACION DE ENTIDAD FINANCIERA</v>
      </c>
    </row>
    <row r="405" spans="1:14" ht="15" customHeight="1" x14ac:dyDescent="0.25">
      <c r="A405" s="1">
        <f>+Tabla15[[#This Row],[1]]</f>
        <v>403</v>
      </c>
      <c r="B405" s="8" t="s">
        <v>1553</v>
      </c>
      <c r="C405" s="1">
        <v>1</v>
      </c>
      <c r="D405" s="1">
        <f>+IF(Tabla15[[#This Row],[NOMBRE DE LA CAUSA 2018]]=0,0,1)</f>
        <v>1</v>
      </c>
      <c r="E405" s="1">
        <f>+E404+Tabla15[[#This Row],[NOMBRE DE LA CAUSA 2019]]</f>
        <v>403</v>
      </c>
      <c r="F405" s="1">
        <f>+Tabla15[[#This Row],[0]]*Tabla15[[#This Row],[NOMBRE DE LA CAUSA 2019]]</f>
        <v>403</v>
      </c>
      <c r="G405" s="8" t="s">
        <v>701</v>
      </c>
      <c r="H405" s="6"/>
      <c r="I405" s="6"/>
      <c r="J405" s="6" t="s">
        <v>702</v>
      </c>
      <c r="K405" s="6" t="s">
        <v>698</v>
      </c>
      <c r="L405" s="10" t="s">
        <v>1554</v>
      </c>
      <c r="M405" s="4">
        <v>849</v>
      </c>
      <c r="N405" s="1" t="str">
        <f>+Tabla15[[#This Row],[NOMBRE DE LA CAUSA 2017]]</f>
        <v>INDEBIDA PRESTACION DE SERVICIOS FINANCIEROS</v>
      </c>
    </row>
    <row r="406" spans="1:14" ht="15" customHeight="1" x14ac:dyDescent="0.25">
      <c r="A406" s="1">
        <f>+Tabla15[[#This Row],[1]]</f>
        <v>404</v>
      </c>
      <c r="B406" s="6" t="s">
        <v>1555</v>
      </c>
      <c r="C406" s="1">
        <v>1</v>
      </c>
      <c r="D406" s="1">
        <f>+IF(Tabla15[[#This Row],[NOMBRE DE LA CAUSA 2018]]=0,0,1)</f>
        <v>1</v>
      </c>
      <c r="E406" s="1">
        <f>+E405+Tabla15[[#This Row],[NOMBRE DE LA CAUSA 2019]]</f>
        <v>404</v>
      </c>
      <c r="F406" s="1">
        <f>+Tabla15[[#This Row],[0]]*Tabla15[[#This Row],[NOMBRE DE LA CAUSA 2019]]</f>
        <v>404</v>
      </c>
      <c r="G406" s="6" t="s">
        <v>701</v>
      </c>
      <c r="H406" s="6"/>
      <c r="I406" s="6"/>
      <c r="J406" s="6" t="s">
        <v>702</v>
      </c>
      <c r="K406" s="6" t="s">
        <v>698</v>
      </c>
      <c r="L406" s="7" t="s">
        <v>1556</v>
      </c>
      <c r="M406" s="4">
        <v>374</v>
      </c>
      <c r="N406" s="1" t="str">
        <f>+Tabla15[[#This Row],[NOMBRE DE LA CAUSA 2017]]</f>
        <v>INDEBIDA PRESTACION DE SERVICIOS PUBLICOS DOMICILIARIOS</v>
      </c>
    </row>
    <row r="407" spans="1:14" ht="15" customHeight="1" x14ac:dyDescent="0.25">
      <c r="A407" s="1">
        <f>+Tabla15[[#This Row],[1]]</f>
        <v>405</v>
      </c>
      <c r="B407" s="6" t="s">
        <v>1557</v>
      </c>
      <c r="C407" s="1">
        <v>1</v>
      </c>
      <c r="D407" s="1">
        <f>+IF(Tabla15[[#This Row],[NOMBRE DE LA CAUSA 2018]]=0,0,1)</f>
        <v>1</v>
      </c>
      <c r="E407" s="1">
        <f>+E406+Tabla15[[#This Row],[NOMBRE DE LA CAUSA 2019]]</f>
        <v>405</v>
      </c>
      <c r="F407" s="1">
        <f>+Tabla15[[#This Row],[0]]*Tabla15[[#This Row],[NOMBRE DE LA CAUSA 2019]]</f>
        <v>405</v>
      </c>
      <c r="G407" s="6" t="s">
        <v>701</v>
      </c>
      <c r="H407" s="6"/>
      <c r="I407" s="6"/>
      <c r="J407" s="6" t="s">
        <v>702</v>
      </c>
      <c r="K407" s="6" t="s">
        <v>698</v>
      </c>
      <c r="L407" s="7" t="s">
        <v>1558</v>
      </c>
      <c r="M407" s="4">
        <v>518</v>
      </c>
      <c r="N407" s="1" t="str">
        <f>+Tabla15[[#This Row],[NOMBRE DE LA CAUSA 2017]]</f>
        <v>INDEBIDA PRESTACION DEL SERVICIO DE CORREO POSTAL</v>
      </c>
    </row>
    <row r="408" spans="1:14" ht="15" customHeight="1" x14ac:dyDescent="0.25">
      <c r="A408" s="1">
        <f>+Tabla15[[#This Row],[1]]</f>
        <v>406</v>
      </c>
      <c r="B408" s="5" t="s">
        <v>1559</v>
      </c>
      <c r="C408" s="1">
        <v>1</v>
      </c>
      <c r="D408" s="1">
        <f>+IF(Tabla15[[#This Row],[NOMBRE DE LA CAUSA 2018]]=0,0,1)</f>
        <v>1</v>
      </c>
      <c r="E408" s="1">
        <f>+E407+Tabla15[[#This Row],[NOMBRE DE LA CAUSA 2019]]</f>
        <v>406</v>
      </c>
      <c r="F408" s="1">
        <f>+Tabla15[[#This Row],[0]]*Tabla15[[#This Row],[NOMBRE DE LA CAUSA 2019]]</f>
        <v>406</v>
      </c>
      <c r="G408" s="6" t="s">
        <v>701</v>
      </c>
      <c r="J408" s="1" t="s">
        <v>702</v>
      </c>
      <c r="K408" s="1" t="s">
        <v>698</v>
      </c>
      <c r="L408" s="7" t="s">
        <v>1560</v>
      </c>
      <c r="M408" s="4">
        <v>359</v>
      </c>
      <c r="N408" s="1" t="str">
        <f>+Tabla15[[#This Row],[NOMBRE DE LA CAUSA 2017]]</f>
        <v>INDEBIDO MANEJO DE CADAVER</v>
      </c>
    </row>
    <row r="409" spans="1:14" ht="15" customHeight="1" x14ac:dyDescent="0.25">
      <c r="A409" s="1">
        <f>+Tabla15[[#This Row],[1]]</f>
        <v>407</v>
      </c>
      <c r="B409" s="1" t="s">
        <v>1561</v>
      </c>
      <c r="C409" s="1">
        <v>1</v>
      </c>
      <c r="D409" s="1">
        <f>+IF(Tabla15[[#This Row],[NOMBRE DE LA CAUSA 2018]]=0,0,1)</f>
        <v>1</v>
      </c>
      <c r="E409" s="1">
        <f>+E408+Tabla15[[#This Row],[NOMBRE DE LA CAUSA 2019]]</f>
        <v>407</v>
      </c>
      <c r="F409" s="1">
        <f>+Tabla15[[#This Row],[0]]*Tabla15[[#This Row],[NOMBRE DE LA CAUSA 2019]]</f>
        <v>407</v>
      </c>
      <c r="G409" s="6" t="s">
        <v>696</v>
      </c>
      <c r="H409" s="6"/>
      <c r="I409" s="6"/>
      <c r="K409" s="5" t="s">
        <v>698</v>
      </c>
      <c r="L409" s="5" t="s">
        <v>1562</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1563</v>
      </c>
      <c r="C410" s="1">
        <v>1</v>
      </c>
      <c r="D410" s="1">
        <f>+IF(Tabla15[[#This Row],[NOMBRE DE LA CAUSA 2018]]=0,0,1)</f>
        <v>1</v>
      </c>
      <c r="E410" s="1">
        <f>+E409+Tabla15[[#This Row],[NOMBRE DE LA CAUSA 2019]]</f>
        <v>408</v>
      </c>
      <c r="F410" s="1">
        <f>+Tabla15[[#This Row],[0]]*Tabla15[[#This Row],[NOMBRE DE LA CAUSA 2019]]</f>
        <v>408</v>
      </c>
      <c r="G410" s="6" t="s">
        <v>739</v>
      </c>
      <c r="H410" s="6" t="s">
        <v>1564</v>
      </c>
      <c r="I410" s="6"/>
      <c r="K410" s="1" t="s">
        <v>698</v>
      </c>
      <c r="L410" s="1" t="s">
        <v>1565</v>
      </c>
      <c r="M410" s="4">
        <v>2280</v>
      </c>
      <c r="N410" s="1" t="str">
        <f>+Tabla15[[#This Row],[NOMBRE DE LA CAUSA 2017]]</f>
        <v>INDEBIDO TRASLADO DE FUNCIONARIO PUBLICO</v>
      </c>
    </row>
    <row r="411" spans="1:14" ht="15" customHeight="1" x14ac:dyDescent="0.25">
      <c r="A411" s="1">
        <f>+Tabla15[[#This Row],[1]]</f>
        <v>409</v>
      </c>
      <c r="B411" s="6" t="s">
        <v>1566</v>
      </c>
      <c r="C411" s="1">
        <v>1</v>
      </c>
      <c r="D411" s="1">
        <f>+IF(Tabla15[[#This Row],[NOMBRE DE LA CAUSA 2018]]=0,0,1)</f>
        <v>1</v>
      </c>
      <c r="E411" s="1">
        <f>+E410+Tabla15[[#This Row],[NOMBRE DE LA CAUSA 2019]]</f>
        <v>409</v>
      </c>
      <c r="F411" s="1">
        <f>+Tabla15[[#This Row],[0]]*Tabla15[[#This Row],[NOMBRE DE LA CAUSA 2019]]</f>
        <v>409</v>
      </c>
      <c r="G411" s="6" t="s">
        <v>739</v>
      </c>
      <c r="H411" s="6" t="s">
        <v>1564</v>
      </c>
      <c r="I411" s="6"/>
      <c r="J411" s="6"/>
      <c r="K411" s="6" t="s">
        <v>698</v>
      </c>
      <c r="L411" s="7" t="s">
        <v>1567</v>
      </c>
      <c r="M411" s="4">
        <v>2281</v>
      </c>
      <c r="N411" s="1" t="str">
        <f>+Tabla15[[#This Row],[NOMBRE DE LA CAUSA 2017]]</f>
        <v>INDEBIDO TRASLADO DE TRABAJADOR OFICIAL</v>
      </c>
    </row>
    <row r="412" spans="1:14" ht="15" customHeight="1" x14ac:dyDescent="0.25">
      <c r="A412" s="1">
        <f>+Tabla15[[#This Row],[1]]</f>
        <v>410</v>
      </c>
      <c r="B412" s="6" t="s">
        <v>1568</v>
      </c>
      <c r="C412" s="1">
        <v>1</v>
      </c>
      <c r="D412" s="1">
        <f>+IF(Tabla15[[#This Row],[NOMBRE DE LA CAUSA 2018]]=0,0,1)</f>
        <v>1</v>
      </c>
      <c r="E412" s="1">
        <f>+E411+Tabla15[[#This Row],[NOMBRE DE LA CAUSA 2019]]</f>
        <v>410</v>
      </c>
      <c r="F412" s="1">
        <f>+Tabla15[[#This Row],[0]]*Tabla15[[#This Row],[NOMBRE DE LA CAUSA 2019]]</f>
        <v>410</v>
      </c>
      <c r="G412" s="6" t="s">
        <v>739</v>
      </c>
      <c r="H412" s="6" t="s">
        <v>799</v>
      </c>
      <c r="I412" s="6"/>
      <c r="J412" s="6"/>
      <c r="K412" s="6" t="s">
        <v>698</v>
      </c>
      <c r="L412" s="7" t="s">
        <v>1569</v>
      </c>
      <c r="M412" s="4">
        <v>2154</v>
      </c>
      <c r="N412" s="1" t="str">
        <f>+Tabla15[[#This Row],[NOMBRE DE LA CAUSA 2017]]</f>
        <v>LESION A ALUMNO EN ESTABLECIMIENTO EDUCATIVO</v>
      </c>
    </row>
    <row r="413" spans="1:14" ht="15" customHeight="1" x14ac:dyDescent="0.25">
      <c r="A413" s="1">
        <f>+Tabla15[[#This Row],[1]]</f>
        <v>411</v>
      </c>
      <c r="B413" s="1" t="s">
        <v>1570</v>
      </c>
      <c r="C413" s="1">
        <v>1</v>
      </c>
      <c r="D413" s="1">
        <f>+IF(Tabla15[[#This Row],[NOMBRE DE LA CAUSA 2018]]=0,0,1)</f>
        <v>1</v>
      </c>
      <c r="E413" s="1">
        <f>+E412+Tabla15[[#This Row],[NOMBRE DE LA CAUSA 2019]]</f>
        <v>411</v>
      </c>
      <c r="F413" s="1">
        <f>+Tabla15[[#This Row],[0]]*Tabla15[[#This Row],[NOMBRE DE LA CAUSA 2019]]</f>
        <v>411</v>
      </c>
      <c r="G413" s="6" t="s">
        <v>739</v>
      </c>
      <c r="H413" s="1" t="s">
        <v>775</v>
      </c>
      <c r="K413" s="1" t="s">
        <v>698</v>
      </c>
      <c r="L413" s="7" t="s">
        <v>1571</v>
      </c>
      <c r="M413" s="4">
        <v>2052</v>
      </c>
      <c r="N413" s="1" t="str">
        <f>+Tabla15[[#This Row],[NOMBRE DE LA CAUSA 2017]]</f>
        <v>LESION A CIVIL CON AERONAVE OFICIAL</v>
      </c>
    </row>
    <row r="414" spans="1:14" ht="15" customHeight="1" x14ac:dyDescent="0.25">
      <c r="A414" s="1">
        <f>+Tabla15[[#This Row],[1]]</f>
        <v>412</v>
      </c>
      <c r="B414" s="1" t="s">
        <v>1572</v>
      </c>
      <c r="C414" s="1">
        <v>1</v>
      </c>
      <c r="D414" s="1">
        <f>+IF(Tabla15[[#This Row],[NOMBRE DE LA CAUSA 2018]]=0,0,1)</f>
        <v>1</v>
      </c>
      <c r="E414" s="1">
        <f>+E413+Tabla15[[#This Row],[NOMBRE DE LA CAUSA 2019]]</f>
        <v>412</v>
      </c>
      <c r="F414" s="1">
        <f>+Tabla15[[#This Row],[0]]*Tabla15[[#This Row],[NOMBRE DE LA CAUSA 2019]]</f>
        <v>412</v>
      </c>
      <c r="G414" s="6" t="s">
        <v>701</v>
      </c>
      <c r="H414" s="6"/>
      <c r="I414" s="6"/>
      <c r="J414" s="1" t="s">
        <v>702</v>
      </c>
      <c r="K414" s="1" t="s">
        <v>698</v>
      </c>
      <c r="L414" s="1" t="s">
        <v>1573</v>
      </c>
      <c r="M414" s="4">
        <v>337</v>
      </c>
      <c r="N414" s="1" t="str">
        <f>+Tabla15[[#This Row],[NOMBRE DE LA CAUSA 2017]]</f>
        <v>LESION A CIVIL CON ARMA DE DOTACION OFICIAL</v>
      </c>
    </row>
    <row r="415" spans="1:14" ht="15" customHeight="1" x14ac:dyDescent="0.25">
      <c r="A415" s="1">
        <f>+Tabla15[[#This Row],[1]]</f>
        <v>413</v>
      </c>
      <c r="B415" s="1" t="s">
        <v>1574</v>
      </c>
      <c r="C415" s="1">
        <v>1</v>
      </c>
      <c r="D415" s="1">
        <f>+IF(Tabla15[[#This Row],[NOMBRE DE LA CAUSA 2018]]=0,0,1)</f>
        <v>1</v>
      </c>
      <c r="E415" s="1">
        <f>+E414+Tabla15[[#This Row],[NOMBRE DE LA CAUSA 2019]]</f>
        <v>413</v>
      </c>
      <c r="F415" s="1">
        <f>+Tabla15[[#This Row],[0]]*Tabla15[[#This Row],[NOMBRE DE LA CAUSA 2019]]</f>
        <v>413</v>
      </c>
      <c r="G415" s="6" t="s">
        <v>739</v>
      </c>
      <c r="H415" s="1" t="s">
        <v>780</v>
      </c>
      <c r="K415" s="1" t="s">
        <v>698</v>
      </c>
      <c r="L415" s="1" t="s">
        <v>1575</v>
      </c>
      <c r="M415" s="4">
        <v>2055</v>
      </c>
      <c r="N415" s="1" t="str">
        <f>+Tabla15[[#This Row],[NOMBRE DE LA CAUSA 2017]]</f>
        <v>LESION A CIVIL CON NAVE OFICIAL</v>
      </c>
    </row>
    <row r="416" spans="1:14" ht="15" customHeight="1" x14ac:dyDescent="0.25">
      <c r="A416" s="1">
        <f>+Tabla15[[#This Row],[1]]</f>
        <v>414</v>
      </c>
      <c r="B416" s="1" t="s">
        <v>1576</v>
      </c>
      <c r="C416" s="1">
        <v>1</v>
      </c>
      <c r="D416" s="1">
        <f>+IF(Tabla15[[#This Row],[NOMBRE DE LA CAUSA 2018]]=0,0,1)</f>
        <v>1</v>
      </c>
      <c r="E416" s="1">
        <f>+E415+Tabla15[[#This Row],[NOMBRE DE LA CAUSA 2019]]</f>
        <v>414</v>
      </c>
      <c r="F416" s="1">
        <f>+Tabla15[[#This Row],[0]]*Tabla15[[#This Row],[NOMBRE DE LA CAUSA 2019]]</f>
        <v>414</v>
      </c>
      <c r="G416" s="6" t="s">
        <v>701</v>
      </c>
      <c r="J416" s="1" t="s">
        <v>702</v>
      </c>
      <c r="K416" s="1" t="s">
        <v>698</v>
      </c>
      <c r="L416" s="1" t="s">
        <v>1577</v>
      </c>
      <c r="M416" s="4">
        <v>848</v>
      </c>
      <c r="N416" s="1" t="str">
        <f>+Tabla15[[#This Row],[NOMBRE DE LA CAUSA 2017]]</f>
        <v>LESION A CIVIL CON VEHICULO OFICIAL</v>
      </c>
    </row>
    <row r="417" spans="1:14" ht="15" customHeight="1" x14ac:dyDescent="0.25">
      <c r="A417" s="1">
        <f>+Tabla15[[#This Row],[1]]</f>
        <v>415</v>
      </c>
      <c r="B417" s="1" t="s">
        <v>1578</v>
      </c>
      <c r="C417" s="1">
        <v>1</v>
      </c>
      <c r="D417" s="1">
        <f>+IF(Tabla15[[#This Row],[NOMBRE DE LA CAUSA 2018]]=0,0,1)</f>
        <v>1</v>
      </c>
      <c r="E417" s="1">
        <f>+E416+Tabla15[[#This Row],[NOMBRE DE LA CAUSA 2019]]</f>
        <v>415</v>
      </c>
      <c r="F417" s="1">
        <f>+Tabla15[[#This Row],[0]]*Tabla15[[#This Row],[NOMBRE DE LA CAUSA 2019]]</f>
        <v>415</v>
      </c>
      <c r="G417" s="6" t="s">
        <v>739</v>
      </c>
      <c r="H417" s="1" t="s">
        <v>1579</v>
      </c>
      <c r="K417" s="1" t="s">
        <v>698</v>
      </c>
      <c r="L417" s="7" t="s">
        <v>1580</v>
      </c>
      <c r="M417" s="4">
        <v>2089</v>
      </c>
      <c r="N417" s="1" t="str">
        <f>+Tabla15[[#This Row],[NOMBRE DE LA CAUSA 2017]]</f>
        <v>LESION A CIVIL EN COMBATE O ENFRENTAMIENTO</v>
      </c>
    </row>
    <row r="418" spans="1:14" ht="15" customHeight="1" x14ac:dyDescent="0.25">
      <c r="A418" s="1">
        <f>+Tabla15[[#This Row],[1]]</f>
        <v>416</v>
      </c>
      <c r="B418" s="1" t="s">
        <v>1581</v>
      </c>
      <c r="C418" s="1">
        <v>1</v>
      </c>
      <c r="D418" s="1">
        <f>+IF(Tabla15[[#This Row],[NOMBRE DE LA CAUSA 2018]]=0,0,1)</f>
        <v>1</v>
      </c>
      <c r="E418" s="1">
        <f>+E417+Tabla15[[#This Row],[NOMBRE DE LA CAUSA 2019]]</f>
        <v>416</v>
      </c>
      <c r="F418" s="1">
        <f>+Tabla15[[#This Row],[0]]*Tabla15[[#This Row],[NOMBRE DE LA CAUSA 2019]]</f>
        <v>416</v>
      </c>
      <c r="G418" s="6" t="s">
        <v>739</v>
      </c>
      <c r="H418" s="1" t="s">
        <v>1579</v>
      </c>
      <c r="K418" s="1" t="s">
        <v>698</v>
      </c>
      <c r="L418" s="7" t="s">
        <v>1582</v>
      </c>
      <c r="M418" s="4">
        <v>2092</v>
      </c>
      <c r="N418" s="1" t="str">
        <f>+Tabla15[[#This Row],[NOMBRE DE LA CAUSA 2017]]</f>
        <v>LESION A CIVIL EN ENFRENTAMIENTO ENTRE TROPAS</v>
      </c>
    </row>
    <row r="419" spans="1:14" ht="15" customHeight="1" x14ac:dyDescent="0.25">
      <c r="A419" s="1">
        <f>+Tabla15[[#This Row],[1]]</f>
        <v>417</v>
      </c>
      <c r="B419" s="1" t="s">
        <v>1583</v>
      </c>
      <c r="C419" s="1">
        <v>1</v>
      </c>
      <c r="D419" s="1">
        <f>+IF(Tabla15[[#This Row],[NOMBRE DE LA CAUSA 2018]]=0,0,1)</f>
        <v>1</v>
      </c>
      <c r="E419" s="1">
        <f>+E418+Tabla15[[#This Row],[NOMBRE DE LA CAUSA 2019]]</f>
        <v>417</v>
      </c>
      <c r="F419" s="1">
        <f>+Tabla15[[#This Row],[0]]*Tabla15[[#This Row],[NOMBRE DE LA CAUSA 2019]]</f>
        <v>417</v>
      </c>
      <c r="G419" s="6" t="s">
        <v>739</v>
      </c>
      <c r="H419" s="1" t="s">
        <v>1579</v>
      </c>
      <c r="K419" s="1" t="s">
        <v>698</v>
      </c>
      <c r="L419" s="7" t="s">
        <v>1584</v>
      </c>
      <c r="M419" s="4">
        <v>2086</v>
      </c>
      <c r="N419" s="1" t="str">
        <f>+Tabla15[[#This Row],[NOMBRE DE LA CAUSA 2017]]</f>
        <v>LESION A CIVIL EN OPERATIVO MILITAR</v>
      </c>
    </row>
    <row r="420" spans="1:14" ht="15" customHeight="1" x14ac:dyDescent="0.25">
      <c r="A420" s="1">
        <f>+Tabla15[[#This Row],[1]]</f>
        <v>418</v>
      </c>
      <c r="B420" s="1" t="s">
        <v>1585</v>
      </c>
      <c r="C420" s="1">
        <v>1</v>
      </c>
      <c r="D420" s="1">
        <f>+IF(Tabla15[[#This Row],[NOMBRE DE LA CAUSA 2018]]=0,0,1)</f>
        <v>1</v>
      </c>
      <c r="E420" s="1">
        <f>+E419+Tabla15[[#This Row],[NOMBRE DE LA CAUSA 2019]]</f>
        <v>418</v>
      </c>
      <c r="F420" s="1">
        <f>+Tabla15[[#This Row],[0]]*Tabla15[[#This Row],[NOMBRE DE LA CAUSA 2019]]</f>
        <v>418</v>
      </c>
      <c r="G420" s="6" t="s">
        <v>701</v>
      </c>
      <c r="J420" s="1" t="s">
        <v>702</v>
      </c>
      <c r="K420" s="1" t="s">
        <v>698</v>
      </c>
      <c r="L420" s="7" t="s">
        <v>1586</v>
      </c>
      <c r="M420" s="4">
        <v>76</v>
      </c>
      <c r="N420" s="1" t="str">
        <f>+Tabla15[[#This Row],[NOMBRE DE LA CAUSA 2017]]</f>
        <v>LESION A CIVIL EN PROCEDIMIENTO DE POLICIA</v>
      </c>
    </row>
    <row r="421" spans="1:14" ht="15" customHeight="1" x14ac:dyDescent="0.25">
      <c r="A421" s="1">
        <f>+Tabla15[[#This Row],[1]]</f>
        <v>419</v>
      </c>
      <c r="B421" s="1" t="s">
        <v>1587</v>
      </c>
      <c r="C421" s="1">
        <v>1</v>
      </c>
      <c r="D421" s="1">
        <f>+IF(Tabla15[[#This Row],[NOMBRE DE LA CAUSA 2018]]=0,0,1)</f>
        <v>1</v>
      </c>
      <c r="E421" s="1">
        <f>+E420+Tabla15[[#This Row],[NOMBRE DE LA CAUSA 2019]]</f>
        <v>419</v>
      </c>
      <c r="F421" s="1">
        <f>+Tabla15[[#This Row],[0]]*Tabla15[[#This Row],[NOMBRE DE LA CAUSA 2019]]</f>
        <v>419</v>
      </c>
      <c r="G421" s="6" t="s">
        <v>739</v>
      </c>
      <c r="H421" s="1" t="s">
        <v>818</v>
      </c>
      <c r="K421" s="1" t="s">
        <v>698</v>
      </c>
      <c r="L421" s="7" t="s">
        <v>1588</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1589</v>
      </c>
      <c r="C422" s="1">
        <v>1</v>
      </c>
      <c r="D422" s="1">
        <f>+IF(Tabla15[[#This Row],[NOMBRE DE LA CAUSA 2018]]=0,0,1)</f>
        <v>1</v>
      </c>
      <c r="E422" s="1">
        <f>+E421+Tabla15[[#This Row],[NOMBRE DE LA CAUSA 2019]]</f>
        <v>420</v>
      </c>
      <c r="F422" s="1">
        <f>+Tabla15[[#This Row],[0]]*Tabla15[[#This Row],[NOMBRE DE LA CAUSA 2019]]</f>
        <v>420</v>
      </c>
      <c r="G422" s="6" t="s">
        <v>739</v>
      </c>
      <c r="H422" s="1" t="s">
        <v>821</v>
      </c>
      <c r="I422" s="6"/>
      <c r="K422" s="1" t="s">
        <v>698</v>
      </c>
      <c r="L422" s="1" t="s">
        <v>1590</v>
      </c>
      <c r="M422" s="4">
        <v>2143</v>
      </c>
      <c r="N422" s="1" t="str">
        <f>+Tabla15[[#This Row],[NOMBRE DE LA CAUSA 2017]]</f>
        <v>LESION A CIVIL POR ACTO TERRORISTA CONTRA POBLACION CIVIL</v>
      </c>
    </row>
    <row r="423" spans="1:14" ht="15" customHeight="1" x14ac:dyDescent="0.25">
      <c r="A423" s="1">
        <f>+Tabla15[[#This Row],[1]]</f>
        <v>421</v>
      </c>
      <c r="B423" s="1" t="s">
        <v>1591</v>
      </c>
      <c r="C423" s="1">
        <v>1</v>
      </c>
      <c r="D423" s="1">
        <f>+IF(Tabla15[[#This Row],[NOMBRE DE LA CAUSA 2018]]=0,0,1)</f>
        <v>1</v>
      </c>
      <c r="E423" s="1">
        <f>+E422+Tabla15[[#This Row],[NOMBRE DE LA CAUSA 2019]]</f>
        <v>421</v>
      </c>
      <c r="F423" s="1">
        <f>+Tabla15[[#This Row],[0]]*Tabla15[[#This Row],[NOMBRE DE LA CAUSA 2019]]</f>
        <v>421</v>
      </c>
      <c r="G423" s="6" t="s">
        <v>701</v>
      </c>
      <c r="I423" s="6"/>
      <c r="J423" s="1" t="s">
        <v>702</v>
      </c>
      <c r="K423" s="1" t="s">
        <v>698</v>
      </c>
      <c r="L423" s="1" t="s">
        <v>1592</v>
      </c>
      <c r="M423" s="4">
        <v>77</v>
      </c>
      <c r="N423" s="1" t="str">
        <f>+Tabla15[[#This Row],[NOMBRE DE LA CAUSA 2017]]</f>
        <v>LESION A CIVIL POR EXPLOSION DE MINA ANTIPERSONAL</v>
      </c>
    </row>
    <row r="424" spans="1:14" ht="15" customHeight="1" x14ac:dyDescent="0.25">
      <c r="A424" s="1">
        <f>+Tabla15[[#This Row],[1]]</f>
        <v>422</v>
      </c>
      <c r="B424" s="6" t="s">
        <v>1593</v>
      </c>
      <c r="C424" s="1">
        <v>1</v>
      </c>
      <c r="D424" s="1">
        <f>+IF(Tabla15[[#This Row],[NOMBRE DE LA CAUSA 2018]]=0,0,1)</f>
        <v>1</v>
      </c>
      <c r="E424" s="1">
        <f>+E423+Tabla15[[#This Row],[NOMBRE DE LA CAUSA 2019]]</f>
        <v>422</v>
      </c>
      <c r="F424" s="1">
        <f>+Tabla15[[#This Row],[0]]*Tabla15[[#This Row],[NOMBRE DE LA CAUSA 2019]]</f>
        <v>422</v>
      </c>
      <c r="G424" s="6" t="s">
        <v>701</v>
      </c>
      <c r="H424" s="6"/>
      <c r="I424" s="6"/>
      <c r="J424" s="6" t="s">
        <v>702</v>
      </c>
      <c r="K424" s="6" t="s">
        <v>698</v>
      </c>
      <c r="L424" s="7" t="s">
        <v>1594</v>
      </c>
      <c r="M424" s="4">
        <v>554</v>
      </c>
      <c r="N424" s="1" t="str">
        <f>+Tabla15[[#This Row],[NOMBRE DE LA CAUSA 2017]]</f>
        <v>LESION A CIVIL POR GRUPO ARMADO ILEGAL</v>
      </c>
    </row>
    <row r="425" spans="1:14" ht="15" customHeight="1" x14ac:dyDescent="0.25">
      <c r="A425" s="1">
        <f>+Tabla15[[#This Row],[1]]</f>
        <v>423</v>
      </c>
      <c r="B425" s="6" t="s">
        <v>1595</v>
      </c>
      <c r="C425" s="1">
        <v>1</v>
      </c>
      <c r="D425" s="1">
        <f>+IF(Tabla15[[#This Row],[NOMBRE DE LA CAUSA 2018]]=0,0,1)</f>
        <v>1</v>
      </c>
      <c r="E425" s="1">
        <f>+E424+Tabla15[[#This Row],[NOMBRE DE LA CAUSA 2019]]</f>
        <v>423</v>
      </c>
      <c r="F425" s="1">
        <f>+Tabla15[[#This Row],[0]]*Tabla15[[#This Row],[NOMBRE DE LA CAUSA 2019]]</f>
        <v>423</v>
      </c>
      <c r="G425" s="6" t="s">
        <v>701</v>
      </c>
      <c r="H425" s="6"/>
      <c r="I425" s="6"/>
      <c r="J425" s="6" t="s">
        <v>702</v>
      </c>
      <c r="K425" s="6" t="s">
        <v>698</v>
      </c>
      <c r="L425" s="1" t="s">
        <v>1596</v>
      </c>
      <c r="M425" s="4">
        <v>800</v>
      </c>
      <c r="N425" s="1" t="str">
        <f>+Tabla15[[#This Row],[NOMBRE DE LA CAUSA 2017]]</f>
        <v>LESION A CONSCRIPTO CON AERONAVE OFICIAL</v>
      </c>
    </row>
    <row r="426" spans="1:14" ht="15" customHeight="1" x14ac:dyDescent="0.25">
      <c r="A426" s="1">
        <f>+Tabla15[[#This Row],[1]]</f>
        <v>424</v>
      </c>
      <c r="B426" s="6" t="s">
        <v>1597</v>
      </c>
      <c r="C426" s="1">
        <v>1</v>
      </c>
      <c r="D426" s="1">
        <f>+IF(Tabla15[[#This Row],[NOMBRE DE LA CAUSA 2018]]=0,0,1)</f>
        <v>1</v>
      </c>
      <c r="E426" s="1">
        <f>+E425+Tabla15[[#This Row],[NOMBRE DE LA CAUSA 2019]]</f>
        <v>424</v>
      </c>
      <c r="F426" s="1">
        <f>+Tabla15[[#This Row],[0]]*Tabla15[[#This Row],[NOMBRE DE LA CAUSA 2019]]</f>
        <v>424</v>
      </c>
      <c r="G426" s="6" t="s">
        <v>701</v>
      </c>
      <c r="H426" s="6"/>
      <c r="I426" s="6"/>
      <c r="J426" s="6" t="s">
        <v>702</v>
      </c>
      <c r="K426" s="6" t="s">
        <v>698</v>
      </c>
      <c r="L426" s="7" t="s">
        <v>1598</v>
      </c>
      <c r="M426" s="4">
        <v>316</v>
      </c>
      <c r="N426" s="1" t="str">
        <f>+Tabla15[[#This Row],[NOMBRE DE LA CAUSA 2017]]</f>
        <v>LESION A CONSCRIPTO CON ARMA DE DOTACION OFICIAL</v>
      </c>
    </row>
    <row r="427" spans="1:14" ht="15" customHeight="1" x14ac:dyDescent="0.25">
      <c r="A427" s="1">
        <f>+Tabla15[[#This Row],[1]]</f>
        <v>425</v>
      </c>
      <c r="B427" s="1" t="s">
        <v>1599</v>
      </c>
      <c r="C427" s="1">
        <v>1</v>
      </c>
      <c r="D427" s="1">
        <f>+IF(Tabla15[[#This Row],[NOMBRE DE LA CAUSA 2018]]=0,0,1)</f>
        <v>1</v>
      </c>
      <c r="E427" s="1">
        <f>+E426+Tabla15[[#This Row],[NOMBRE DE LA CAUSA 2019]]</f>
        <v>425</v>
      </c>
      <c r="F427" s="1">
        <f>+Tabla15[[#This Row],[0]]*Tabla15[[#This Row],[NOMBRE DE LA CAUSA 2019]]</f>
        <v>425</v>
      </c>
      <c r="G427" s="6" t="s">
        <v>696</v>
      </c>
      <c r="K427" s="1" t="s">
        <v>698</v>
      </c>
      <c r="L427" s="12" t="s">
        <v>1600</v>
      </c>
      <c r="M427" s="4">
        <v>2060</v>
      </c>
      <c r="N427" s="1" t="str">
        <f>+Tabla15[[#This Row],[NOMBRE DE LA CAUSA 2017]]</f>
        <v>LESION A CONSCRIPTO CON NAVE OFICIAL</v>
      </c>
    </row>
    <row r="428" spans="1:14" ht="15" customHeight="1" x14ac:dyDescent="0.25">
      <c r="A428" s="1">
        <f>+Tabla15[[#This Row],[1]]</f>
        <v>426</v>
      </c>
      <c r="B428" s="1" t="s">
        <v>1601</v>
      </c>
      <c r="C428" s="1">
        <v>1</v>
      </c>
      <c r="D428" s="1">
        <f>+IF(Tabla15[[#This Row],[NOMBRE DE LA CAUSA 2018]]=0,0,1)</f>
        <v>1</v>
      </c>
      <c r="E428" s="1">
        <f>+E427+Tabla15[[#This Row],[NOMBRE DE LA CAUSA 2019]]</f>
        <v>426</v>
      </c>
      <c r="F428" s="1">
        <f>+Tabla15[[#This Row],[0]]*Tabla15[[#This Row],[NOMBRE DE LA CAUSA 2019]]</f>
        <v>426</v>
      </c>
      <c r="G428" s="6" t="s">
        <v>701</v>
      </c>
      <c r="J428" s="1" t="s">
        <v>702</v>
      </c>
      <c r="K428" s="1" t="s">
        <v>698</v>
      </c>
      <c r="L428" s="12" t="s">
        <v>1602</v>
      </c>
      <c r="M428" s="4">
        <v>798</v>
      </c>
      <c r="N428" s="1" t="str">
        <f>+Tabla15[[#This Row],[NOMBRE DE LA CAUSA 2017]]</f>
        <v>LESION A CONSCRIPTO CON VEHICULO OFICIAL</v>
      </c>
    </row>
    <row r="429" spans="1:14" ht="15" customHeight="1" x14ac:dyDescent="0.25">
      <c r="A429" s="1">
        <f>+Tabla15[[#This Row],[1]]</f>
        <v>427</v>
      </c>
      <c r="B429" s="1" t="s">
        <v>1603</v>
      </c>
      <c r="C429" s="1">
        <v>1</v>
      </c>
      <c r="D429" s="1">
        <f>+IF(Tabla15[[#This Row],[NOMBRE DE LA CAUSA 2018]]=0,0,1)</f>
        <v>1</v>
      </c>
      <c r="E429" s="1">
        <f>+E428+Tabla15[[#This Row],[NOMBRE DE LA CAUSA 2019]]</f>
        <v>427</v>
      </c>
      <c r="F429" s="1">
        <f>+Tabla15[[#This Row],[0]]*Tabla15[[#This Row],[NOMBRE DE LA CAUSA 2019]]</f>
        <v>427</v>
      </c>
      <c r="G429" s="6" t="s">
        <v>696</v>
      </c>
      <c r="K429" s="1" t="s">
        <v>698</v>
      </c>
      <c r="L429" s="12" t="s">
        <v>1604</v>
      </c>
      <c r="M429" s="4">
        <v>2061</v>
      </c>
      <c r="N429" s="1" t="str">
        <f>+Tabla15[[#This Row],[NOMBRE DE LA CAUSA 2017]]</f>
        <v>LESION A CONSCRIPTO DERIVADA DE LA PRESTACION DEL SERVICIO DE SALUD</v>
      </c>
    </row>
    <row r="430" spans="1:14" ht="15" customHeight="1" x14ac:dyDescent="0.25">
      <c r="A430" s="1">
        <f>+Tabla15[[#This Row],[1]]</f>
        <v>428</v>
      </c>
      <c r="B430" s="1" t="s">
        <v>1605</v>
      </c>
      <c r="C430" s="1">
        <v>1</v>
      </c>
      <c r="D430" s="1">
        <f>+IF(Tabla15[[#This Row],[NOMBRE DE LA CAUSA 2018]]=0,0,1)</f>
        <v>1</v>
      </c>
      <c r="E430" s="1">
        <f>+E429+Tabla15[[#This Row],[NOMBRE DE LA CAUSA 2019]]</f>
        <v>428</v>
      </c>
      <c r="F430" s="1">
        <f>+Tabla15[[#This Row],[0]]*Tabla15[[#This Row],[NOMBRE DE LA CAUSA 2019]]</f>
        <v>428</v>
      </c>
      <c r="G430" s="6" t="s">
        <v>701</v>
      </c>
      <c r="J430" s="1" t="s">
        <v>702</v>
      </c>
      <c r="K430" s="1" t="s">
        <v>698</v>
      </c>
      <c r="L430" s="7" t="s">
        <v>1606</v>
      </c>
      <c r="M430" s="4">
        <v>557</v>
      </c>
      <c r="N430" s="1" t="str">
        <f>+Tabla15[[#This Row],[NOMBRE DE LA CAUSA 2017]]</f>
        <v>LESION A CONSCRIPTO DURANTE INSTRUCCION</v>
      </c>
    </row>
    <row r="431" spans="1:14" ht="15" customHeight="1" x14ac:dyDescent="0.25">
      <c r="A431" s="1">
        <f>+Tabla15[[#This Row],[1]]</f>
        <v>429</v>
      </c>
      <c r="B431" s="1" t="s">
        <v>1607</v>
      </c>
      <c r="C431" s="1">
        <v>1</v>
      </c>
      <c r="D431" s="1">
        <f>+IF(Tabla15[[#This Row],[NOMBRE DE LA CAUSA 2018]]=0,0,1)</f>
        <v>1</v>
      </c>
      <c r="E431" s="1">
        <f>+E430+Tabla15[[#This Row],[NOMBRE DE LA CAUSA 2019]]</f>
        <v>429</v>
      </c>
      <c r="F431" s="1">
        <f>+Tabla15[[#This Row],[0]]*Tabla15[[#This Row],[NOMBRE DE LA CAUSA 2019]]</f>
        <v>429</v>
      </c>
      <c r="G431" s="6" t="s">
        <v>739</v>
      </c>
      <c r="H431" s="1" t="s">
        <v>1608</v>
      </c>
      <c r="K431" s="1" t="s">
        <v>698</v>
      </c>
      <c r="L431" s="7" t="s">
        <v>1609</v>
      </c>
      <c r="M431" s="4">
        <v>2065</v>
      </c>
      <c r="N431" s="1" t="str">
        <f>+Tabla15[[#This Row],[NOMBRE DE LA CAUSA 2017]]</f>
        <v>LESION A CONSCRIPTO EN COMBATE O ENFRENTAMIENTO</v>
      </c>
    </row>
    <row r="432" spans="1:14" ht="15" customHeight="1" x14ac:dyDescent="0.25">
      <c r="A432" s="1">
        <f>+Tabla15[[#This Row],[1]]</f>
        <v>430</v>
      </c>
      <c r="B432" s="1" t="s">
        <v>1610</v>
      </c>
      <c r="C432" s="1">
        <v>1</v>
      </c>
      <c r="D432" s="1">
        <f>+IF(Tabla15[[#This Row],[NOMBRE DE LA CAUSA 2018]]=0,0,1)</f>
        <v>1</v>
      </c>
      <c r="E432" s="1">
        <f>+E431+Tabla15[[#This Row],[NOMBRE DE LA CAUSA 2019]]</f>
        <v>430</v>
      </c>
      <c r="F432" s="1">
        <f>+Tabla15[[#This Row],[0]]*Tabla15[[#This Row],[NOMBRE DE LA CAUSA 2019]]</f>
        <v>430</v>
      </c>
      <c r="G432" s="6" t="s">
        <v>739</v>
      </c>
      <c r="H432" s="1" t="s">
        <v>1608</v>
      </c>
      <c r="K432" s="1" t="s">
        <v>698</v>
      </c>
      <c r="L432" s="7" t="s">
        <v>1611</v>
      </c>
      <c r="M432" s="4">
        <v>2067</v>
      </c>
      <c r="N432" s="1" t="str">
        <f>+Tabla15[[#This Row],[NOMBRE DE LA CAUSA 2017]]</f>
        <v>LESION A CONSCRIPTO EN ENFRENTAMIENTO ENTRE TROPAS</v>
      </c>
    </row>
    <row r="433" spans="1:14" ht="15" customHeight="1" x14ac:dyDescent="0.25">
      <c r="A433" s="1">
        <f>+Tabla15[[#This Row],[1]]</f>
        <v>431</v>
      </c>
      <c r="B433" s="1" t="s">
        <v>1612</v>
      </c>
      <c r="C433" s="1">
        <v>1</v>
      </c>
      <c r="D433" s="1">
        <f>+IF(Tabla15[[#This Row],[NOMBRE DE LA CAUSA 2018]]=0,0,1)</f>
        <v>1</v>
      </c>
      <c r="E433" s="1">
        <f>+E432+Tabla15[[#This Row],[NOMBRE DE LA CAUSA 2019]]</f>
        <v>431</v>
      </c>
      <c r="F433" s="1">
        <f>+Tabla15[[#This Row],[0]]*Tabla15[[#This Row],[NOMBRE DE LA CAUSA 2019]]</f>
        <v>431</v>
      </c>
      <c r="G433" s="6" t="s">
        <v>739</v>
      </c>
      <c r="H433" s="1" t="s">
        <v>1608</v>
      </c>
      <c r="K433" s="1" t="s">
        <v>698</v>
      </c>
      <c r="L433" s="7" t="s">
        <v>1613</v>
      </c>
      <c r="M433" s="4">
        <v>2063</v>
      </c>
      <c r="N433" s="1" t="str">
        <f>+Tabla15[[#This Row],[NOMBRE DE LA CAUSA 2017]]</f>
        <v>LESION A CONSCRIPTO EN OPERATIVO MILITAR</v>
      </c>
    </row>
    <row r="434" spans="1:14" ht="15" customHeight="1" x14ac:dyDescent="0.25">
      <c r="A434" s="1">
        <f>+Tabla15[[#This Row],[1]]</f>
        <v>432</v>
      </c>
      <c r="B434" s="6" t="s">
        <v>1614</v>
      </c>
      <c r="C434" s="1">
        <v>1</v>
      </c>
      <c r="D434" s="1">
        <f>+IF(Tabla15[[#This Row],[NOMBRE DE LA CAUSA 2018]]=0,0,1)</f>
        <v>1</v>
      </c>
      <c r="E434" s="1">
        <f>+E433+Tabla15[[#This Row],[NOMBRE DE LA CAUSA 2019]]</f>
        <v>432</v>
      </c>
      <c r="F434" s="1">
        <f>+Tabla15[[#This Row],[0]]*Tabla15[[#This Row],[NOMBRE DE LA CAUSA 2019]]</f>
        <v>432</v>
      </c>
      <c r="G434" s="6" t="s">
        <v>739</v>
      </c>
      <c r="H434" s="6" t="s">
        <v>1608</v>
      </c>
      <c r="I434" s="6"/>
      <c r="J434" s="6"/>
      <c r="K434" s="6" t="s">
        <v>698</v>
      </c>
      <c r="L434" s="7" t="s">
        <v>1615</v>
      </c>
      <c r="M434" s="4">
        <v>2068</v>
      </c>
      <c r="N434" s="1" t="str">
        <f>+Tabla15[[#This Row],[NOMBRE DE LA CAUSA 2017]]</f>
        <v>LESION A CONSCRIPTO EN PROCEDIMIENTO DE POLICIA</v>
      </c>
    </row>
    <row r="435" spans="1:14" ht="15" customHeight="1" x14ac:dyDescent="0.25">
      <c r="A435" s="1">
        <f>+Tabla15[[#This Row],[1]]</f>
        <v>433</v>
      </c>
      <c r="B435" s="6" t="s">
        <v>1616</v>
      </c>
      <c r="C435" s="1">
        <v>1</v>
      </c>
      <c r="D435" s="1">
        <f>+IF(Tabla15[[#This Row],[NOMBRE DE LA CAUSA 2018]]=0,0,1)</f>
        <v>1</v>
      </c>
      <c r="E435" s="1">
        <f>+E434+Tabla15[[#This Row],[NOMBRE DE LA CAUSA 2019]]</f>
        <v>433</v>
      </c>
      <c r="F435" s="1">
        <f>+Tabla15[[#This Row],[0]]*Tabla15[[#This Row],[NOMBRE DE LA CAUSA 2019]]</f>
        <v>433</v>
      </c>
      <c r="G435" s="6" t="s">
        <v>701</v>
      </c>
      <c r="H435" s="6"/>
      <c r="I435" s="6"/>
      <c r="J435" s="6" t="s">
        <v>702</v>
      </c>
      <c r="K435" s="6" t="s">
        <v>698</v>
      </c>
      <c r="L435" s="7" t="s">
        <v>1617</v>
      </c>
      <c r="M435" s="4">
        <v>747</v>
      </c>
      <c r="N435" s="1" t="str">
        <f>+Tabla15[[#This Row],[NOMBRE DE LA CAUSA 2017]]</f>
        <v>LESION A CONSCRIPTO POR ACTO TERRORISTA</v>
      </c>
    </row>
    <row r="436" spans="1:14" ht="15" customHeight="1" x14ac:dyDescent="0.25">
      <c r="A436" s="1">
        <f>+Tabla15[[#This Row],[1]]</f>
        <v>434</v>
      </c>
      <c r="B436" s="6" t="s">
        <v>1618</v>
      </c>
      <c r="C436" s="1">
        <v>1</v>
      </c>
      <c r="D436" s="1">
        <f>+IF(Tabla15[[#This Row],[NOMBRE DE LA CAUSA 2018]]=0,0,1)</f>
        <v>1</v>
      </c>
      <c r="E436" s="1">
        <f>+E435+Tabla15[[#This Row],[NOMBRE DE LA CAUSA 2019]]</f>
        <v>434</v>
      </c>
      <c r="F436" s="1">
        <f>+Tabla15[[#This Row],[0]]*Tabla15[[#This Row],[NOMBRE DE LA CAUSA 2019]]</f>
        <v>434</v>
      </c>
      <c r="G436" s="6" t="s">
        <v>701</v>
      </c>
      <c r="H436" s="6"/>
      <c r="I436" s="6"/>
      <c r="J436" s="6" t="s">
        <v>702</v>
      </c>
      <c r="K436" s="6" t="s">
        <v>698</v>
      </c>
      <c r="L436" s="7" t="s">
        <v>1619</v>
      </c>
      <c r="M436" s="4">
        <v>550</v>
      </c>
      <c r="N436" s="1" t="str">
        <f>+Tabla15[[#This Row],[NOMBRE DE LA CAUSA 2017]]</f>
        <v>LESION A CONSCRIPTO POR EXPLOSION DE MINA ANTIPERSONAL</v>
      </c>
    </row>
    <row r="437" spans="1:14" ht="15" customHeight="1" x14ac:dyDescent="0.25">
      <c r="A437" s="1">
        <f>+Tabla15[[#This Row],[1]]</f>
        <v>435</v>
      </c>
      <c r="B437" s="6" t="s">
        <v>1620</v>
      </c>
      <c r="C437" s="1">
        <v>1</v>
      </c>
      <c r="D437" s="1">
        <f>+IF(Tabla15[[#This Row],[NOMBRE DE LA CAUSA 2018]]=0,0,1)</f>
        <v>1</v>
      </c>
      <c r="E437" s="1">
        <f>+E436+Tabla15[[#This Row],[NOMBRE DE LA CAUSA 2019]]</f>
        <v>435</v>
      </c>
      <c r="F437" s="1">
        <f>+Tabla15[[#This Row],[0]]*Tabla15[[#This Row],[NOMBRE DE LA CAUSA 2019]]</f>
        <v>435</v>
      </c>
      <c r="G437" s="6" t="s">
        <v>701</v>
      </c>
      <c r="H437" s="6"/>
      <c r="I437" s="6"/>
      <c r="J437" s="6" t="s">
        <v>702</v>
      </c>
      <c r="K437" s="6" t="s">
        <v>698</v>
      </c>
      <c r="L437" s="7" t="s">
        <v>1621</v>
      </c>
      <c r="M437" s="4">
        <v>794</v>
      </c>
      <c r="N437" s="1" t="str">
        <f>+Tabla15[[#This Row],[NOMBRE DE LA CAUSA 2017]]</f>
        <v>LESION A MIEMBRO VOLUNTARIO DE LA FUERZA PUBLICA CON AERONAVE OFICIAL</v>
      </c>
    </row>
    <row r="438" spans="1:14" ht="15" customHeight="1" x14ac:dyDescent="0.25">
      <c r="A438" s="1">
        <f>+Tabla15[[#This Row],[1]]</f>
        <v>436</v>
      </c>
      <c r="B438" s="6" t="s">
        <v>1622</v>
      </c>
      <c r="C438" s="1">
        <v>1</v>
      </c>
      <c r="D438" s="1">
        <f>+IF(Tabla15[[#This Row],[NOMBRE DE LA CAUSA 2018]]=0,0,1)</f>
        <v>1</v>
      </c>
      <c r="E438" s="1">
        <f>+E437+Tabla15[[#This Row],[NOMBRE DE LA CAUSA 2019]]</f>
        <v>436</v>
      </c>
      <c r="F438" s="1">
        <f>+Tabla15[[#This Row],[0]]*Tabla15[[#This Row],[NOMBRE DE LA CAUSA 2019]]</f>
        <v>436</v>
      </c>
      <c r="G438" s="6" t="s">
        <v>701</v>
      </c>
      <c r="H438" s="6"/>
      <c r="I438" s="6"/>
      <c r="J438" s="6" t="s">
        <v>702</v>
      </c>
      <c r="K438" s="6" t="s">
        <v>698</v>
      </c>
      <c r="L438" s="7" t="s">
        <v>1623</v>
      </c>
      <c r="M438" s="4">
        <v>322</v>
      </c>
      <c r="N438" s="1" t="str">
        <f>+Tabla15[[#This Row],[NOMBRE DE LA CAUSA 2017]]</f>
        <v>LESION A MIEMBRO VOLUNTARIO DE LA FUERZA PUBLICA CON ARMA DE DOTACION OFICIAL</v>
      </c>
    </row>
    <row r="439" spans="1:14" ht="15" customHeight="1" x14ac:dyDescent="0.25">
      <c r="A439" s="1">
        <f>+Tabla15[[#This Row],[1]]</f>
        <v>437</v>
      </c>
      <c r="B439" s="6" t="s">
        <v>1624</v>
      </c>
      <c r="C439" s="1">
        <v>1</v>
      </c>
      <c r="D439" s="1">
        <f>+IF(Tabla15[[#This Row],[NOMBRE DE LA CAUSA 2018]]=0,0,1)</f>
        <v>1</v>
      </c>
      <c r="E439" s="1">
        <f>+E438+Tabla15[[#This Row],[NOMBRE DE LA CAUSA 2019]]</f>
        <v>437</v>
      </c>
      <c r="F439" s="1">
        <f>+Tabla15[[#This Row],[0]]*Tabla15[[#This Row],[NOMBRE DE LA CAUSA 2019]]</f>
        <v>437</v>
      </c>
      <c r="G439" s="6" t="s">
        <v>696</v>
      </c>
      <c r="I439" s="6"/>
      <c r="J439" s="6"/>
      <c r="K439" s="6" t="s">
        <v>698</v>
      </c>
      <c r="L439" s="7" t="s">
        <v>1625</v>
      </c>
      <c r="M439" s="4">
        <v>2084</v>
      </c>
      <c r="N439" s="1" t="str">
        <f>+Tabla15[[#This Row],[NOMBRE DE LA CAUSA 2017]]</f>
        <v>LESION A MIEMBRO VOLUNTARIO DE LA FUERZA PUBLICA CON ARMA DE USO PERSONAL</v>
      </c>
    </row>
    <row r="440" spans="1:14" ht="15" customHeight="1" x14ac:dyDescent="0.25">
      <c r="A440" s="1">
        <f>+Tabla15[[#This Row],[1]]</f>
        <v>438</v>
      </c>
      <c r="B440" s="6" t="s">
        <v>1626</v>
      </c>
      <c r="C440" s="1">
        <v>1</v>
      </c>
      <c r="D440" s="1">
        <f>+IF(Tabla15[[#This Row],[NOMBRE DE LA CAUSA 2018]]=0,0,1)</f>
        <v>1</v>
      </c>
      <c r="E440" s="1">
        <f>+E439+Tabla15[[#This Row],[NOMBRE DE LA CAUSA 2019]]</f>
        <v>438</v>
      </c>
      <c r="F440" s="1">
        <f>+Tabla15[[#This Row],[0]]*Tabla15[[#This Row],[NOMBRE DE LA CAUSA 2019]]</f>
        <v>438</v>
      </c>
      <c r="G440" s="6" t="s">
        <v>701</v>
      </c>
      <c r="I440" s="6"/>
      <c r="J440" s="1" t="s">
        <v>702</v>
      </c>
      <c r="K440" s="1" t="s">
        <v>698</v>
      </c>
      <c r="L440" s="7" t="s">
        <v>1627</v>
      </c>
      <c r="M440" s="4">
        <v>796</v>
      </c>
      <c r="N440" s="1" t="str">
        <f>+Tabla15[[#This Row],[NOMBRE DE LA CAUSA 2017]]</f>
        <v>LESION A MIEMBRO VOLUNTARIO DE LA FUERZA PUBLICA CON NAVE OFICIAL</v>
      </c>
    </row>
    <row r="441" spans="1:14" ht="15" customHeight="1" x14ac:dyDescent="0.25">
      <c r="A441" s="1">
        <f>+Tabla15[[#This Row],[1]]</f>
        <v>439</v>
      </c>
      <c r="B441" s="1" t="s">
        <v>1628</v>
      </c>
      <c r="C441" s="1">
        <v>1</v>
      </c>
      <c r="D441" s="1">
        <f>+IF(Tabla15[[#This Row],[NOMBRE DE LA CAUSA 2018]]=0,0,1)</f>
        <v>1</v>
      </c>
      <c r="E441" s="1">
        <f>+E440+Tabla15[[#This Row],[NOMBRE DE LA CAUSA 2019]]</f>
        <v>439</v>
      </c>
      <c r="F441" s="1">
        <f>+Tabla15[[#This Row],[0]]*Tabla15[[#This Row],[NOMBRE DE LA CAUSA 2019]]</f>
        <v>439</v>
      </c>
      <c r="G441" s="6" t="s">
        <v>701</v>
      </c>
      <c r="I441" s="6"/>
      <c r="J441" s="1" t="s">
        <v>702</v>
      </c>
      <c r="K441" s="1" t="s">
        <v>698</v>
      </c>
      <c r="L441" s="7" t="s">
        <v>1629</v>
      </c>
      <c r="M441" s="4">
        <v>792</v>
      </c>
      <c r="N441" s="1" t="str">
        <f>+Tabla15[[#This Row],[NOMBRE DE LA CAUSA 2017]]</f>
        <v>LESION A MIEMBRO VOLUNTARIO DE LA FUERZA PUBLICA CON VEHICULO OFICIAL</v>
      </c>
    </row>
    <row r="442" spans="1:14" ht="15" customHeight="1" x14ac:dyDescent="0.25">
      <c r="A442" s="1">
        <f>+Tabla15[[#This Row],[1]]</f>
        <v>440</v>
      </c>
      <c r="B442" s="6" t="s">
        <v>1630</v>
      </c>
      <c r="C442" s="1">
        <v>1</v>
      </c>
      <c r="D442" s="1">
        <f>+IF(Tabla15[[#This Row],[NOMBRE DE LA CAUSA 2018]]=0,0,1)</f>
        <v>1</v>
      </c>
      <c r="E442" s="1">
        <f>+E441+Tabla15[[#This Row],[NOMBRE DE LA CAUSA 2019]]</f>
        <v>440</v>
      </c>
      <c r="F442" s="1">
        <f>+Tabla15[[#This Row],[0]]*Tabla15[[#This Row],[NOMBRE DE LA CAUSA 2019]]</f>
        <v>440</v>
      </c>
      <c r="G442" s="6" t="s">
        <v>696</v>
      </c>
      <c r="K442" s="1" t="s">
        <v>698</v>
      </c>
      <c r="L442" s="7" t="s">
        <v>1631</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1632</v>
      </c>
      <c r="C443" s="1">
        <v>1</v>
      </c>
      <c r="D443" s="1">
        <f>+IF(Tabla15[[#This Row],[NOMBRE DE LA CAUSA 2018]]=0,0,1)</f>
        <v>1</v>
      </c>
      <c r="E443" s="1">
        <f>+E442+Tabla15[[#This Row],[NOMBRE DE LA CAUSA 2019]]</f>
        <v>441</v>
      </c>
      <c r="F443" s="1">
        <f>+Tabla15[[#This Row],[0]]*Tabla15[[#This Row],[NOMBRE DE LA CAUSA 2019]]</f>
        <v>441</v>
      </c>
      <c r="G443" s="6" t="s">
        <v>701</v>
      </c>
      <c r="J443" s="1" t="s">
        <v>702</v>
      </c>
      <c r="K443" s="1" t="s">
        <v>698</v>
      </c>
      <c r="L443" s="7" t="s">
        <v>1633</v>
      </c>
      <c r="M443" s="4">
        <v>558</v>
      </c>
      <c r="N443" s="1" t="str">
        <f>+Tabla15[[#This Row],[NOMBRE DE LA CAUSA 2017]]</f>
        <v>LESION A MIEMBRO VOLUNTARIO DE LA FUERZA PUBLICA DURANTE INSTRUCCION</v>
      </c>
    </row>
    <row r="444" spans="1:14" ht="15" customHeight="1" x14ac:dyDescent="0.25">
      <c r="A444" s="1">
        <f>+Tabla15[[#This Row],[1]]</f>
        <v>442</v>
      </c>
      <c r="B444" s="6" t="s">
        <v>1634</v>
      </c>
      <c r="C444" s="1">
        <v>1</v>
      </c>
      <c r="D444" s="1">
        <f>+IF(Tabla15[[#This Row],[NOMBRE DE LA CAUSA 2018]]=0,0,1)</f>
        <v>1</v>
      </c>
      <c r="E444" s="1">
        <f>+E443+Tabla15[[#This Row],[NOMBRE DE LA CAUSA 2019]]</f>
        <v>442</v>
      </c>
      <c r="F444" s="1">
        <f>+Tabla15[[#This Row],[0]]*Tabla15[[#This Row],[NOMBRE DE LA CAUSA 2019]]</f>
        <v>442</v>
      </c>
      <c r="G444" s="6" t="s">
        <v>739</v>
      </c>
      <c r="H444" s="1" t="s">
        <v>1635</v>
      </c>
      <c r="K444" s="1" t="s">
        <v>698</v>
      </c>
      <c r="L444" s="7" t="s">
        <v>1636</v>
      </c>
      <c r="M444" s="4">
        <v>2078</v>
      </c>
      <c r="N444" s="1" t="str">
        <f>+Tabla15[[#This Row],[NOMBRE DE LA CAUSA 2017]]</f>
        <v>LESION A MIEMBRO VOLUNTARIO DE LA FUERZA PUBLICA EN COMBATE O ENFRENTAMIENTO</v>
      </c>
    </row>
    <row r="445" spans="1:14" ht="15" customHeight="1" x14ac:dyDescent="0.25">
      <c r="A445" s="1">
        <f>+Tabla15[[#This Row],[1]]</f>
        <v>443</v>
      </c>
      <c r="B445" s="6" t="s">
        <v>1637</v>
      </c>
      <c r="C445" s="1">
        <v>1</v>
      </c>
      <c r="D445" s="1">
        <f>+IF(Tabla15[[#This Row],[NOMBRE DE LA CAUSA 2018]]=0,0,1)</f>
        <v>1</v>
      </c>
      <c r="E445" s="1">
        <f>+E444+Tabla15[[#This Row],[NOMBRE DE LA CAUSA 2019]]</f>
        <v>443</v>
      </c>
      <c r="F445" s="1">
        <f>+Tabla15[[#This Row],[0]]*Tabla15[[#This Row],[NOMBRE DE LA CAUSA 2019]]</f>
        <v>443</v>
      </c>
      <c r="G445" s="6" t="s">
        <v>739</v>
      </c>
      <c r="H445" s="6" t="s">
        <v>1635</v>
      </c>
      <c r="I445" s="6"/>
      <c r="J445" s="6"/>
      <c r="K445" s="6" t="s">
        <v>698</v>
      </c>
      <c r="L445" s="7" t="s">
        <v>1638</v>
      </c>
      <c r="M445" s="4">
        <v>2080</v>
      </c>
      <c r="N445" s="1" t="str">
        <f>+Tabla15[[#This Row],[NOMBRE DE LA CAUSA 2017]]</f>
        <v>LESION A MIEMBRO VOLUNTARIO DE LA FUERZA PUBLICA EN ENFRENTAMIENTO ENTRE TROPAS</v>
      </c>
    </row>
    <row r="446" spans="1:14" ht="15" customHeight="1" x14ac:dyDescent="0.25">
      <c r="A446" s="1">
        <f>+Tabla15[[#This Row],[1]]</f>
        <v>444</v>
      </c>
      <c r="B446" s="6" t="s">
        <v>1639</v>
      </c>
      <c r="C446" s="1">
        <v>1</v>
      </c>
      <c r="D446" s="1">
        <f>+IF(Tabla15[[#This Row],[NOMBRE DE LA CAUSA 2018]]=0,0,1)</f>
        <v>1</v>
      </c>
      <c r="E446" s="1">
        <f>+E445+Tabla15[[#This Row],[NOMBRE DE LA CAUSA 2019]]</f>
        <v>444</v>
      </c>
      <c r="F446" s="1">
        <f>+Tabla15[[#This Row],[0]]*Tabla15[[#This Row],[NOMBRE DE LA CAUSA 2019]]</f>
        <v>444</v>
      </c>
      <c r="G446" s="6" t="s">
        <v>739</v>
      </c>
      <c r="H446" s="6" t="s">
        <v>1635</v>
      </c>
      <c r="I446" s="6"/>
      <c r="J446" s="6"/>
      <c r="K446" s="6" t="s">
        <v>698</v>
      </c>
      <c r="L446" s="7" t="s">
        <v>1640</v>
      </c>
      <c r="M446" s="4">
        <v>2076</v>
      </c>
      <c r="N446" s="1" t="str">
        <f>+Tabla15[[#This Row],[NOMBRE DE LA CAUSA 2017]]</f>
        <v>LESION A MIEMBRO VOLUNTARIO DE LA FUERZA PUBLICA EN OPERATIVO MILITAR</v>
      </c>
    </row>
    <row r="447" spans="1:14" ht="15" customHeight="1" x14ac:dyDescent="0.25">
      <c r="A447" s="1">
        <f>+Tabla15[[#This Row],[1]]</f>
        <v>445</v>
      </c>
      <c r="B447" s="6" t="s">
        <v>1641</v>
      </c>
      <c r="C447" s="1">
        <v>1</v>
      </c>
      <c r="D447" s="1">
        <f>+IF(Tabla15[[#This Row],[NOMBRE DE LA CAUSA 2018]]=0,0,1)</f>
        <v>1</v>
      </c>
      <c r="E447" s="1">
        <f>+E446+Tabla15[[#This Row],[NOMBRE DE LA CAUSA 2019]]</f>
        <v>445</v>
      </c>
      <c r="F447" s="1">
        <f>+Tabla15[[#This Row],[0]]*Tabla15[[#This Row],[NOMBRE DE LA CAUSA 2019]]</f>
        <v>445</v>
      </c>
      <c r="G447" s="6" t="s">
        <v>739</v>
      </c>
      <c r="H447" s="6" t="s">
        <v>1635</v>
      </c>
      <c r="I447" s="6"/>
      <c r="J447" s="6"/>
      <c r="K447" s="6" t="s">
        <v>698</v>
      </c>
      <c r="L447" s="7" t="s">
        <v>1642</v>
      </c>
      <c r="M447" s="4">
        <v>2081</v>
      </c>
      <c r="N447" s="1" t="str">
        <f>+Tabla15[[#This Row],[NOMBRE DE LA CAUSA 2017]]</f>
        <v>LESION A MIEMBRO VOLUNTARIO DE LA FUERZA PUBLICA EN PROCEDIMIENTO DE POLICIA</v>
      </c>
    </row>
    <row r="448" spans="1:14" ht="15" customHeight="1" x14ac:dyDescent="0.25">
      <c r="A448" s="1">
        <f>+Tabla15[[#This Row],[1]]</f>
        <v>446</v>
      </c>
      <c r="B448" s="1" t="s">
        <v>1643</v>
      </c>
      <c r="C448" s="1">
        <v>1</v>
      </c>
      <c r="D448" s="1">
        <f>+IF(Tabla15[[#This Row],[NOMBRE DE LA CAUSA 2018]]=0,0,1)</f>
        <v>1</v>
      </c>
      <c r="E448" s="1">
        <f>+E447+Tabla15[[#This Row],[NOMBRE DE LA CAUSA 2019]]</f>
        <v>446</v>
      </c>
      <c r="F448" s="1">
        <f>+Tabla15[[#This Row],[0]]*Tabla15[[#This Row],[NOMBRE DE LA CAUSA 2019]]</f>
        <v>446</v>
      </c>
      <c r="G448" s="6" t="s">
        <v>701</v>
      </c>
      <c r="J448" s="1" t="s">
        <v>702</v>
      </c>
      <c r="K448" s="1" t="s">
        <v>698</v>
      </c>
      <c r="L448" s="1" t="s">
        <v>1644</v>
      </c>
      <c r="M448" s="4">
        <v>746</v>
      </c>
      <c r="N448" s="1" t="str">
        <f>+Tabla15[[#This Row],[NOMBRE DE LA CAUSA 2017]]</f>
        <v>LESION A MIEMBRO VOLUNTARIO DE LA FUERZA PUBLICA POR ACTO TERRORISTA</v>
      </c>
    </row>
    <row r="449" spans="1:14" ht="15" customHeight="1" x14ac:dyDescent="0.25">
      <c r="A449" s="1">
        <f>+Tabla15[[#This Row],[1]]</f>
        <v>447</v>
      </c>
      <c r="B449" s="1" t="s">
        <v>1645</v>
      </c>
      <c r="C449" s="1">
        <v>1</v>
      </c>
      <c r="D449" s="1">
        <f>+IF(Tabla15[[#This Row],[NOMBRE DE LA CAUSA 2018]]=0,0,1)</f>
        <v>1</v>
      </c>
      <c r="E449" s="1">
        <f>+E448+Tabla15[[#This Row],[NOMBRE DE LA CAUSA 2019]]</f>
        <v>447</v>
      </c>
      <c r="F449" s="1">
        <f>+Tabla15[[#This Row],[0]]*Tabla15[[#This Row],[NOMBRE DE LA CAUSA 2019]]</f>
        <v>447</v>
      </c>
      <c r="G449" s="6" t="s">
        <v>701</v>
      </c>
      <c r="J449" s="1" t="s">
        <v>702</v>
      </c>
      <c r="K449" s="1" t="s">
        <v>698</v>
      </c>
      <c r="L449" s="1" t="s">
        <v>1646</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1647</v>
      </c>
      <c r="C450" s="1">
        <v>1</v>
      </c>
      <c r="D450" s="1">
        <f>+IF(Tabla15[[#This Row],[NOMBRE DE LA CAUSA 2018]]=0,0,1)</f>
        <v>1</v>
      </c>
      <c r="E450" s="1">
        <f>+E449+Tabla15[[#This Row],[NOMBRE DE LA CAUSA 2019]]</f>
        <v>448</v>
      </c>
      <c r="F450" s="1">
        <f>+Tabla15[[#This Row],[0]]*Tabla15[[#This Row],[NOMBRE DE LA CAUSA 2019]]</f>
        <v>448</v>
      </c>
      <c r="G450" s="6" t="s">
        <v>701</v>
      </c>
      <c r="H450" s="6"/>
      <c r="I450" s="6"/>
      <c r="J450" s="6" t="s">
        <v>702</v>
      </c>
      <c r="K450" s="6" t="s">
        <v>698</v>
      </c>
      <c r="L450" s="1" t="s">
        <v>1648</v>
      </c>
      <c r="M450" s="4">
        <v>417</v>
      </c>
      <c r="N450" s="1" t="str">
        <f>+Tabla15[[#This Row],[NOMBRE DE LA CAUSA 2017]]</f>
        <v>LESION A OPERADOR POR EJECUCION DE OBRA PUBLICA</v>
      </c>
    </row>
    <row r="451" spans="1:14" ht="15" customHeight="1" x14ac:dyDescent="0.25">
      <c r="A451" s="1">
        <f>+Tabla15[[#This Row],[1]]</f>
        <v>449</v>
      </c>
      <c r="B451" s="6" t="s">
        <v>1649</v>
      </c>
      <c r="C451" s="1">
        <v>1</v>
      </c>
      <c r="D451" s="1">
        <f>+IF(Tabla15[[#This Row],[NOMBRE DE LA CAUSA 2018]]=0,0,1)</f>
        <v>1</v>
      </c>
      <c r="E451" s="1">
        <f>+E450+Tabla15[[#This Row],[NOMBRE DE LA CAUSA 2019]]</f>
        <v>449</v>
      </c>
      <c r="F451" s="1">
        <f>+Tabla15[[#This Row],[0]]*Tabla15[[#This Row],[NOMBRE DE LA CAUSA 2019]]</f>
        <v>449</v>
      </c>
      <c r="G451" s="6" t="s">
        <v>739</v>
      </c>
      <c r="H451" s="1" t="s">
        <v>799</v>
      </c>
      <c r="I451" s="6"/>
      <c r="J451" s="6"/>
      <c r="K451" s="6" t="s">
        <v>698</v>
      </c>
      <c r="L451" s="24" t="s">
        <v>1650</v>
      </c>
      <c r="M451" s="4">
        <v>2156</v>
      </c>
      <c r="N451" s="1" t="str">
        <f>+Tabla15[[#This Row],[NOMBRE DE LA CAUSA 2017]]</f>
        <v>LESION A PERSONAL DOCENTE O ADMINISTRATIVO EN ESTABLECIMIENTO EDUCATIVO</v>
      </c>
    </row>
    <row r="452" spans="1:14" ht="15" customHeight="1" x14ac:dyDescent="0.25">
      <c r="A452" s="1">
        <f>+Tabla15[[#This Row],[1]]</f>
        <v>450</v>
      </c>
      <c r="B452" s="6" t="s">
        <v>1651</v>
      </c>
      <c r="C452" s="1">
        <v>1</v>
      </c>
      <c r="D452" s="1">
        <f>+IF(Tabla15[[#This Row],[NOMBRE DE LA CAUSA 2018]]=0,0,1)</f>
        <v>1</v>
      </c>
      <c r="E452" s="1">
        <f>+E451+Tabla15[[#This Row],[NOMBRE DE LA CAUSA 2019]]</f>
        <v>450</v>
      </c>
      <c r="F452" s="1">
        <f>+Tabla15[[#This Row],[0]]*Tabla15[[#This Row],[NOMBRE DE LA CAUSA 2019]]</f>
        <v>450</v>
      </c>
      <c r="G452" s="6" t="s">
        <v>739</v>
      </c>
      <c r="H452" s="1" t="s">
        <v>1652</v>
      </c>
      <c r="I452" s="6"/>
      <c r="J452" s="6"/>
      <c r="K452" s="6" t="s">
        <v>698</v>
      </c>
      <c r="L452" s="24" t="s">
        <v>1653</v>
      </c>
      <c r="M452" s="4">
        <v>2095</v>
      </c>
      <c r="N452" s="1" t="str">
        <f>+Tabla15[[#This Row],[NOMBRE DE LA CAUSA 2017]]</f>
        <v>LESION A RECLUSO CAUSADA POR AGENTES DEL ESTADO</v>
      </c>
    </row>
    <row r="453" spans="1:14" ht="15" customHeight="1" x14ac:dyDescent="0.25">
      <c r="A453" s="1">
        <f>+Tabla15[[#This Row],[1]]</f>
        <v>451</v>
      </c>
      <c r="B453" s="6" t="s">
        <v>1654</v>
      </c>
      <c r="C453" s="1">
        <v>1</v>
      </c>
      <c r="D453" s="1">
        <f>+IF(Tabla15[[#This Row],[NOMBRE DE LA CAUSA 2018]]=0,0,1)</f>
        <v>1</v>
      </c>
      <c r="E453" s="1">
        <f>+E452+Tabla15[[#This Row],[NOMBRE DE LA CAUSA 2019]]</f>
        <v>451</v>
      </c>
      <c r="F453" s="1">
        <f>+Tabla15[[#This Row],[0]]*Tabla15[[#This Row],[NOMBRE DE LA CAUSA 2019]]</f>
        <v>451</v>
      </c>
      <c r="G453" s="6" t="s">
        <v>739</v>
      </c>
      <c r="H453" s="1" t="s">
        <v>1652</v>
      </c>
      <c r="I453" s="6"/>
      <c r="J453" s="6"/>
      <c r="K453" s="6" t="s">
        <v>698</v>
      </c>
      <c r="L453" s="24" t="s">
        <v>1655</v>
      </c>
      <c r="M453" s="4">
        <v>2097</v>
      </c>
      <c r="N453" s="1" t="str">
        <f>+Tabla15[[#This Row],[NOMBRE DE LA CAUSA 2017]]</f>
        <v>LESION A RECLUSO CAUSADA POR OTRO RECLUSO</v>
      </c>
    </row>
    <row r="454" spans="1:14" ht="15" customHeight="1" x14ac:dyDescent="0.25">
      <c r="A454" s="1">
        <f>+Tabla15[[#This Row],[1]]</f>
        <v>452</v>
      </c>
      <c r="B454" s="6" t="s">
        <v>1656</v>
      </c>
      <c r="C454" s="1">
        <v>1</v>
      </c>
      <c r="D454" s="1">
        <f>+IF(Tabla15[[#This Row],[NOMBRE DE LA CAUSA 2018]]=0,0,1)</f>
        <v>1</v>
      </c>
      <c r="E454" s="1">
        <f>+E453+Tabla15[[#This Row],[NOMBRE DE LA CAUSA 2019]]</f>
        <v>452</v>
      </c>
      <c r="F454" s="1">
        <f>+Tabla15[[#This Row],[0]]*Tabla15[[#This Row],[NOMBRE DE LA CAUSA 2019]]</f>
        <v>452</v>
      </c>
      <c r="G454" s="6" t="s">
        <v>739</v>
      </c>
      <c r="H454" s="1" t="s">
        <v>1652</v>
      </c>
      <c r="I454" s="6"/>
      <c r="J454" s="6"/>
      <c r="K454" s="6" t="s">
        <v>698</v>
      </c>
      <c r="L454" s="1" t="s">
        <v>1657</v>
      </c>
      <c r="M454" s="4">
        <v>2096</v>
      </c>
      <c r="N454" s="1" t="str">
        <f>+Tabla15[[#This Row],[NOMBRE DE LA CAUSA 2017]]</f>
        <v>LESION A RECLUSO CAUSADA POR TERCEROS</v>
      </c>
    </row>
    <row r="455" spans="1:14" ht="15" customHeight="1" x14ac:dyDescent="0.25">
      <c r="A455" s="1">
        <f>+Tabla15[[#This Row],[1]]</f>
        <v>453</v>
      </c>
      <c r="B455" s="6" t="s">
        <v>1658</v>
      </c>
      <c r="C455" s="1">
        <v>1</v>
      </c>
      <c r="D455" s="1">
        <f>+IF(Tabla15[[#This Row],[NOMBRE DE LA CAUSA 2018]]=0,0,1)</f>
        <v>1</v>
      </c>
      <c r="E455" s="1">
        <f>+E454+Tabla15[[#This Row],[NOMBRE DE LA CAUSA 2019]]</f>
        <v>453</v>
      </c>
      <c r="F455" s="1">
        <f>+Tabla15[[#This Row],[0]]*Tabla15[[#This Row],[NOMBRE DE LA CAUSA 2019]]</f>
        <v>453</v>
      </c>
      <c r="G455" s="6" t="s">
        <v>739</v>
      </c>
      <c r="H455" s="1" t="s">
        <v>1652</v>
      </c>
      <c r="K455" s="1" t="s">
        <v>698</v>
      </c>
      <c r="L455" s="1" t="s">
        <v>1659</v>
      </c>
      <c r="M455" s="4">
        <v>2100</v>
      </c>
      <c r="N455" s="1" t="str">
        <f>+Tabla15[[#This Row],[NOMBRE DE LA CAUSA 2017]]</f>
        <v>LESION A RECLUSO DERIVADA DE LA PRESTACION DEL SERVICIO DE SALUD</v>
      </c>
    </row>
    <row r="456" spans="1:14" ht="15" customHeight="1" x14ac:dyDescent="0.25">
      <c r="A456" s="1">
        <f>+Tabla15[[#This Row],[1]]</f>
        <v>454</v>
      </c>
      <c r="B456" s="6" t="s">
        <v>1660</v>
      </c>
      <c r="C456" s="1">
        <v>1</v>
      </c>
      <c r="D456" s="1">
        <f>+IF(Tabla15[[#This Row],[NOMBRE DE LA CAUSA 2018]]=0,0,1)</f>
        <v>1</v>
      </c>
      <c r="E456" s="1">
        <f>+E455+Tabla15[[#This Row],[NOMBRE DE LA CAUSA 2019]]</f>
        <v>454</v>
      </c>
      <c r="F456" s="1">
        <f>+Tabla15[[#This Row],[0]]*Tabla15[[#This Row],[NOMBRE DE LA CAUSA 2019]]</f>
        <v>454</v>
      </c>
      <c r="G456" s="6" t="s">
        <v>701</v>
      </c>
      <c r="I456" s="6"/>
      <c r="J456" s="1" t="s">
        <v>702</v>
      </c>
      <c r="K456" s="1" t="s">
        <v>698</v>
      </c>
      <c r="L456" s="1" t="s">
        <v>1661</v>
      </c>
      <c r="M456" s="4">
        <v>734</v>
      </c>
      <c r="N456" s="1" t="str">
        <f>+Tabla15[[#This Row],[NOMBRE DE LA CAUSA 2017]]</f>
        <v>LESION A TERCERO POR EJECUCION DE OBRA PUBLICA</v>
      </c>
    </row>
    <row r="457" spans="1:14" ht="15" customHeight="1" x14ac:dyDescent="0.25">
      <c r="A457" s="1">
        <f>+Tabla15[[#This Row],[1]]</f>
        <v>455</v>
      </c>
      <c r="B457" s="6" t="s">
        <v>1662</v>
      </c>
      <c r="C457" s="1">
        <v>1</v>
      </c>
      <c r="D457" s="1">
        <f>+IF(Tabla15[[#This Row],[NOMBRE DE LA CAUSA 2018]]=0,0,1)</f>
        <v>1</v>
      </c>
      <c r="E457" s="1">
        <f>+E456+Tabla15[[#This Row],[NOMBRE DE LA CAUSA 2019]]</f>
        <v>455</v>
      </c>
      <c r="F457" s="1">
        <f>+Tabla15[[#This Row],[0]]*Tabla15[[#This Row],[NOMBRE DE LA CAUSA 2019]]</f>
        <v>455</v>
      </c>
      <c r="G457" s="6" t="s">
        <v>701</v>
      </c>
      <c r="I457" s="6"/>
      <c r="J457" s="6" t="s">
        <v>702</v>
      </c>
      <c r="K457" s="6" t="s">
        <v>698</v>
      </c>
      <c r="L457" s="7" t="s">
        <v>1663</v>
      </c>
      <c r="M457" s="4">
        <v>320</v>
      </c>
      <c r="N457" s="1" t="str">
        <f>+Tabla15[[#This Row],[NOMBRE DE LA CAUSA 2017]]</f>
        <v>LESION ACCIDENTAL O FORTUITA A CONSCRIPTO</v>
      </c>
    </row>
    <row r="458" spans="1:14" ht="15" customHeight="1" x14ac:dyDescent="0.25">
      <c r="A458" s="1">
        <f>+Tabla15[[#This Row],[1]]</f>
        <v>456</v>
      </c>
      <c r="B458" s="6" t="s">
        <v>1664</v>
      </c>
      <c r="C458" s="1">
        <v>1</v>
      </c>
      <c r="D458" s="1">
        <f>+IF(Tabla15[[#This Row],[NOMBRE DE LA CAUSA 2018]]=0,0,1)</f>
        <v>1</v>
      </c>
      <c r="E458" s="1">
        <f>+E457+Tabla15[[#This Row],[NOMBRE DE LA CAUSA 2019]]</f>
        <v>456</v>
      </c>
      <c r="F458" s="1">
        <f>+Tabla15[[#This Row],[0]]*Tabla15[[#This Row],[NOMBRE DE LA CAUSA 2019]]</f>
        <v>456</v>
      </c>
      <c r="G458" s="6" t="s">
        <v>701</v>
      </c>
      <c r="I458" s="6"/>
      <c r="J458" s="6" t="s">
        <v>702</v>
      </c>
      <c r="K458" s="6" t="s">
        <v>698</v>
      </c>
      <c r="L458" s="7" t="s">
        <v>1665</v>
      </c>
      <c r="M458" s="4">
        <v>464</v>
      </c>
      <c r="N458" s="1" t="str">
        <f>+Tabla15[[#This Row],[NOMBRE DE LA CAUSA 2017]]</f>
        <v>LESION ACCIDENTAL O FORTUITA A MIEMBRO VOLUNTARIO DE LA FUERZA PUBLICA</v>
      </c>
    </row>
    <row r="459" spans="1:14" ht="15" customHeight="1" x14ac:dyDescent="0.25">
      <c r="A459" s="1">
        <f>+Tabla15[[#This Row],[1]]</f>
        <v>457</v>
      </c>
      <c r="B459" s="6" t="s">
        <v>1666</v>
      </c>
      <c r="C459" s="1">
        <v>1</v>
      </c>
      <c r="D459" s="1">
        <f>+IF(Tabla15[[#This Row],[NOMBRE DE LA CAUSA 2018]]=0,0,1)</f>
        <v>1</v>
      </c>
      <c r="E459" s="1">
        <f>+E458+Tabla15[[#This Row],[NOMBRE DE LA CAUSA 2019]]</f>
        <v>457</v>
      </c>
      <c r="F459" s="1">
        <f>+Tabla15[[#This Row],[0]]*Tabla15[[#This Row],[NOMBRE DE LA CAUSA 2019]]</f>
        <v>457</v>
      </c>
      <c r="G459" s="6" t="s">
        <v>739</v>
      </c>
      <c r="H459" s="1" t="s">
        <v>1652</v>
      </c>
      <c r="I459" s="6"/>
      <c r="J459" s="6"/>
      <c r="K459" s="6" t="s">
        <v>698</v>
      </c>
      <c r="L459" s="7" t="s">
        <v>1667</v>
      </c>
      <c r="M459" s="4">
        <v>2099</v>
      </c>
      <c r="N459" s="1" t="str">
        <f>+Tabla15[[#This Row],[NOMBRE DE LA CAUSA 2017]]</f>
        <v>LESION ACCIDENTAL O FORTUITA A RECLUSO</v>
      </c>
    </row>
    <row r="460" spans="1:14" ht="15" customHeight="1" x14ac:dyDescent="0.25">
      <c r="A460" s="1">
        <f>+Tabla15[[#This Row],[1]]</f>
        <v>458</v>
      </c>
      <c r="B460" s="1" t="s">
        <v>1668</v>
      </c>
      <c r="C460" s="1">
        <v>1</v>
      </c>
      <c r="D460" s="1">
        <f>+IF(Tabla15[[#This Row],[NOMBRE DE LA CAUSA 2018]]=0,0,1)</f>
        <v>1</v>
      </c>
      <c r="E460" s="1">
        <f>+E459+Tabla15[[#This Row],[NOMBRE DE LA CAUSA 2019]]</f>
        <v>458</v>
      </c>
      <c r="F460" s="1">
        <f>+Tabla15[[#This Row],[0]]*Tabla15[[#This Row],[NOMBRE DE LA CAUSA 2019]]</f>
        <v>458</v>
      </c>
      <c r="G460" s="6" t="s">
        <v>739</v>
      </c>
      <c r="H460" s="1" t="s">
        <v>1669</v>
      </c>
      <c r="I460" s="6"/>
      <c r="K460" s="1" t="s">
        <v>698</v>
      </c>
      <c r="L460" s="1" t="s">
        <v>1670</v>
      </c>
      <c r="M460" s="4">
        <v>2058</v>
      </c>
      <c r="N460" s="1" t="str">
        <f>+Tabla15[[#This Row],[NOMBRE DE LA CAUSA 2017]]</f>
        <v>LESION AUTO INFLIGIDA DE CONSCRIPTO</v>
      </c>
    </row>
    <row r="461" spans="1:14" ht="15" customHeight="1" x14ac:dyDescent="0.25">
      <c r="A461" s="1">
        <f>+Tabla15[[#This Row],[1]]</f>
        <v>459</v>
      </c>
      <c r="B461" s="1" t="s">
        <v>1671</v>
      </c>
      <c r="C461" s="1">
        <v>1</v>
      </c>
      <c r="D461" s="1">
        <f>+IF(Tabla15[[#This Row],[NOMBRE DE LA CAUSA 2018]]=0,0,1)</f>
        <v>1</v>
      </c>
      <c r="E461" s="1">
        <f>+E460+Tabla15[[#This Row],[NOMBRE DE LA CAUSA 2019]]</f>
        <v>459</v>
      </c>
      <c r="F461" s="1">
        <f>+Tabla15[[#This Row],[0]]*Tabla15[[#This Row],[NOMBRE DE LA CAUSA 2019]]</f>
        <v>459</v>
      </c>
      <c r="G461" s="6" t="s">
        <v>739</v>
      </c>
      <c r="H461" s="1" t="s">
        <v>1672</v>
      </c>
      <c r="K461" s="1" t="s">
        <v>698</v>
      </c>
      <c r="L461" s="1" t="s">
        <v>1673</v>
      </c>
      <c r="M461" s="4">
        <v>2072</v>
      </c>
      <c r="N461" s="1" t="str">
        <f>+Tabla15[[#This Row],[NOMBRE DE LA CAUSA 2017]]</f>
        <v>LESION AUTO INFLIGIDA DE MIEMBRO VOLUNTARIO DE LA FUERZA PUBLICA</v>
      </c>
    </row>
    <row r="462" spans="1:14" ht="15" customHeight="1" x14ac:dyDescent="0.25">
      <c r="A462" s="1">
        <f>+Tabla15[[#This Row],[1]]</f>
        <v>460</v>
      </c>
      <c r="B462" s="6" t="s">
        <v>1674</v>
      </c>
      <c r="C462" s="1">
        <v>1</v>
      </c>
      <c r="D462" s="1">
        <f>+IF(Tabla15[[#This Row],[NOMBRE DE LA CAUSA 2018]]=0,0,1)</f>
        <v>1</v>
      </c>
      <c r="E462" s="1">
        <f>+E461+Tabla15[[#This Row],[NOMBRE DE LA CAUSA 2019]]</f>
        <v>460</v>
      </c>
      <c r="F462" s="1">
        <f>+Tabla15[[#This Row],[0]]*Tabla15[[#This Row],[NOMBRE DE LA CAUSA 2019]]</f>
        <v>460</v>
      </c>
      <c r="G462" s="6" t="s">
        <v>739</v>
      </c>
      <c r="H462" s="6" t="s">
        <v>1652</v>
      </c>
      <c r="I462" s="6"/>
      <c r="J462" s="6"/>
      <c r="K462" s="6" t="s">
        <v>698</v>
      </c>
      <c r="L462" s="1" t="s">
        <v>1675</v>
      </c>
      <c r="M462" s="4">
        <v>2098</v>
      </c>
      <c r="N462" s="1" t="str">
        <f>+Tabla15[[#This Row],[NOMBRE DE LA CAUSA 2017]]</f>
        <v>LESION AUTO INFLIGIDA DE RECLUSO</v>
      </c>
    </row>
    <row r="463" spans="1:14" ht="15" customHeight="1" x14ac:dyDescent="0.25">
      <c r="A463" s="1">
        <f>+Tabla15[[#This Row],[1]]</f>
        <v>461</v>
      </c>
      <c r="B463" s="6" t="s">
        <v>1676</v>
      </c>
      <c r="C463" s="1">
        <v>1</v>
      </c>
      <c r="D463" s="1">
        <f>+IF(Tabla15[[#This Row],[NOMBRE DE LA CAUSA 2018]]=0,0,1)</f>
        <v>1</v>
      </c>
      <c r="E463" s="1">
        <f>+E462+Tabla15[[#This Row],[NOMBRE DE LA CAUSA 2019]]</f>
        <v>461</v>
      </c>
      <c r="F463" s="1">
        <f>+Tabla15[[#This Row],[0]]*Tabla15[[#This Row],[NOMBRE DE LA CAUSA 2019]]</f>
        <v>461</v>
      </c>
      <c r="G463" s="6" t="s">
        <v>696</v>
      </c>
      <c r="I463" s="6"/>
      <c r="J463" s="6"/>
      <c r="K463" s="6" t="s">
        <v>698</v>
      </c>
      <c r="L463" s="1" t="s">
        <v>1677</v>
      </c>
      <c r="M463" s="4">
        <v>2191</v>
      </c>
      <c r="N463" s="1" t="str">
        <f>+Tabla15[[#This Row],[NOMBRE DE LA CAUSA 2017]]</f>
        <v>LESION DE CONSCRIPTO POR DESCONOCIDOS</v>
      </c>
    </row>
    <row r="464" spans="1:14" ht="15" customHeight="1" x14ac:dyDescent="0.25">
      <c r="A464" s="1">
        <f>+Tabla15[[#This Row],[1]]</f>
        <v>462</v>
      </c>
      <c r="B464" s="6" t="s">
        <v>1678</v>
      </c>
      <c r="C464" s="1">
        <v>1</v>
      </c>
      <c r="D464" s="1">
        <f>+IF(Tabla15[[#This Row],[NOMBRE DE LA CAUSA 2018]]=0,0,1)</f>
        <v>1</v>
      </c>
      <c r="E464" s="1">
        <f>+E463+Tabla15[[#This Row],[NOMBRE DE LA CAUSA 2019]]</f>
        <v>462</v>
      </c>
      <c r="F464" s="1">
        <f>+Tabla15[[#This Row],[0]]*Tabla15[[#This Row],[NOMBRE DE LA CAUSA 2019]]</f>
        <v>462</v>
      </c>
      <c r="G464" s="6" t="s">
        <v>696</v>
      </c>
      <c r="I464" s="6"/>
      <c r="J464" s="6"/>
      <c r="K464" s="6" t="s">
        <v>698</v>
      </c>
      <c r="L464" s="1" t="s">
        <v>1679</v>
      </c>
      <c r="M464" s="4">
        <v>2190</v>
      </c>
      <c r="N464" s="1" t="str">
        <f>+Tabla15[[#This Row],[NOMBRE DE LA CAUSA 2017]]</f>
        <v>LESION DE MIEMBRO VOLUNTARIO DE LA FUERZA PUBLICA POR DESCONOCIDOS</v>
      </c>
    </row>
    <row r="465" spans="1:14" ht="15" customHeight="1" x14ac:dyDescent="0.25">
      <c r="A465" s="1">
        <f>+Tabla15[[#This Row],[1]]</f>
        <v>463</v>
      </c>
      <c r="B465" s="6" t="s">
        <v>1680</v>
      </c>
      <c r="C465" s="1">
        <v>1</v>
      </c>
      <c r="D465" s="1">
        <f>+IF(Tabla15[[#This Row],[NOMBRE DE LA CAUSA 2018]]=0,0,1)</f>
        <v>1</v>
      </c>
      <c r="E465" s="1">
        <f>+E464+Tabla15[[#This Row],[NOMBRE DE LA CAUSA 2019]]</f>
        <v>463</v>
      </c>
      <c r="F465" s="1">
        <f>+Tabla15[[#This Row],[0]]*Tabla15[[#This Row],[NOMBRE DE LA CAUSA 2019]]</f>
        <v>463</v>
      </c>
      <c r="G465" s="6" t="s">
        <v>739</v>
      </c>
      <c r="H465" s="1" t="s">
        <v>786</v>
      </c>
      <c r="I465" s="6"/>
      <c r="J465" s="6"/>
      <c r="K465" s="6" t="s">
        <v>698</v>
      </c>
      <c r="L465" s="1" t="s">
        <v>1681</v>
      </c>
      <c r="M465" s="4">
        <v>2125</v>
      </c>
      <c r="N465" s="1" t="str">
        <f>+Tabla15[[#This Row],[NOMBRE DE LA CAUSA 2017]]</f>
        <v>LESION EN ACCIDENTE AEREO</v>
      </c>
    </row>
    <row r="466" spans="1:14" ht="15" customHeight="1" x14ac:dyDescent="0.25">
      <c r="A466" s="1">
        <f>+Tabla15[[#This Row],[1]]</f>
        <v>464</v>
      </c>
      <c r="B466" s="1" t="s">
        <v>1682</v>
      </c>
      <c r="C466" s="1">
        <v>1</v>
      </c>
      <c r="D466" s="1">
        <f>+IF(Tabla15[[#This Row],[NOMBRE DE LA CAUSA 2018]]=0,0,1)</f>
        <v>1</v>
      </c>
      <c r="E466" s="1">
        <f>+E465+Tabla15[[#This Row],[NOMBRE DE LA CAUSA 2019]]</f>
        <v>464</v>
      </c>
      <c r="F466" s="1">
        <f>+Tabla15[[#This Row],[0]]*Tabla15[[#This Row],[NOMBRE DE LA CAUSA 2019]]</f>
        <v>464</v>
      </c>
      <c r="G466" s="6" t="s">
        <v>739</v>
      </c>
      <c r="H466" s="6" t="s">
        <v>789</v>
      </c>
      <c r="I466" s="6"/>
      <c r="J466" s="6"/>
      <c r="K466" s="6" t="s">
        <v>698</v>
      </c>
      <c r="L466" s="1" t="s">
        <v>1683</v>
      </c>
      <c r="M466" s="4">
        <v>2128</v>
      </c>
      <c r="N466" s="1" t="str">
        <f>+Tabla15[[#This Row],[NOMBRE DE LA CAUSA 2017]]</f>
        <v>LESION EN ACCIDENTE FLUVIAL</v>
      </c>
    </row>
    <row r="467" spans="1:14" ht="15" customHeight="1" x14ac:dyDescent="0.25">
      <c r="A467" s="1">
        <f>+Tabla15[[#This Row],[1]]</f>
        <v>465</v>
      </c>
      <c r="B467" s="1" t="s">
        <v>1684</v>
      </c>
      <c r="C467" s="1">
        <v>1</v>
      </c>
      <c r="D467" s="1">
        <f>+IF(Tabla15[[#This Row],[NOMBRE DE LA CAUSA 2018]]=0,0,1)</f>
        <v>1</v>
      </c>
      <c r="E467" s="1">
        <f>+E466+Tabla15[[#This Row],[NOMBRE DE LA CAUSA 2019]]</f>
        <v>465</v>
      </c>
      <c r="F467" s="1">
        <f>+Tabla15[[#This Row],[0]]*Tabla15[[#This Row],[NOMBRE DE LA CAUSA 2019]]</f>
        <v>465</v>
      </c>
      <c r="G467" s="6" t="s">
        <v>739</v>
      </c>
      <c r="H467" s="6" t="s">
        <v>789</v>
      </c>
      <c r="I467" s="6"/>
      <c r="J467" s="6"/>
      <c r="K467" s="6" t="s">
        <v>698</v>
      </c>
      <c r="L467" s="1" t="s">
        <v>1685</v>
      </c>
      <c r="M467" s="4">
        <v>2131</v>
      </c>
      <c r="N467" s="1" t="str">
        <f>+Tabla15[[#This Row],[NOMBRE DE LA CAUSA 2017]]</f>
        <v>LESION EN ACCIDENTE MARITIMO</v>
      </c>
    </row>
    <row r="468" spans="1:14" ht="15" customHeight="1" x14ac:dyDescent="0.25">
      <c r="A468" s="1">
        <f>+Tabla15[[#This Row],[1]]</f>
        <v>466</v>
      </c>
      <c r="B468" s="1" t="s">
        <v>1686</v>
      </c>
      <c r="C468" s="1">
        <v>1</v>
      </c>
      <c r="D468" s="1">
        <f>+IF(Tabla15[[#This Row],[NOMBRE DE LA CAUSA 2018]]=0,0,1)</f>
        <v>1</v>
      </c>
      <c r="E468" s="1">
        <f>+E467+Tabla15[[#This Row],[NOMBRE DE LA CAUSA 2019]]</f>
        <v>466</v>
      </c>
      <c r="F468" s="1">
        <f>+Tabla15[[#This Row],[0]]*Tabla15[[#This Row],[NOMBRE DE LA CAUSA 2019]]</f>
        <v>466</v>
      </c>
      <c r="G468" s="6" t="s">
        <v>739</v>
      </c>
      <c r="H468" s="6" t="s">
        <v>802</v>
      </c>
      <c r="I468" s="6"/>
      <c r="J468" s="6"/>
      <c r="K468" s="6" t="s">
        <v>698</v>
      </c>
      <c r="L468" s="1" t="s">
        <v>1687</v>
      </c>
      <c r="M468" s="4">
        <v>2146</v>
      </c>
      <c r="N468" s="1" t="str">
        <f>+Tabla15[[#This Row],[NOMBRE DE LA CAUSA 2017]]</f>
        <v>LESION EN MANIFESTACION PUBLICA</v>
      </c>
    </row>
    <row r="469" spans="1:14" ht="15" customHeight="1" x14ac:dyDescent="0.25">
      <c r="A469" s="1">
        <f>+Tabla15[[#This Row],[1]]</f>
        <v>467</v>
      </c>
      <c r="B469" s="6" t="s">
        <v>1688</v>
      </c>
      <c r="C469" s="1">
        <v>1</v>
      </c>
      <c r="D469" s="1">
        <f>+IF(Tabla15[[#This Row],[NOMBRE DE LA CAUSA 2018]]=0,0,1)</f>
        <v>1</v>
      </c>
      <c r="E469" s="1">
        <f>+E468+Tabla15[[#This Row],[NOMBRE DE LA CAUSA 2019]]</f>
        <v>467</v>
      </c>
      <c r="F469" s="1">
        <f>+Tabla15[[#This Row],[0]]*Tabla15[[#This Row],[NOMBRE DE LA CAUSA 2019]]</f>
        <v>467</v>
      </c>
      <c r="G469" s="6" t="s">
        <v>739</v>
      </c>
      <c r="H469" s="1" t="s">
        <v>805</v>
      </c>
      <c r="I469" s="6"/>
      <c r="J469" s="6"/>
      <c r="K469" s="6" t="s">
        <v>698</v>
      </c>
      <c r="L469" s="1" t="s">
        <v>1689</v>
      </c>
      <c r="M469" s="4">
        <v>2187</v>
      </c>
      <c r="N469" s="1" t="str">
        <f>+Tabla15[[#This Row],[NOMBRE DE LA CAUSA 2017]]</f>
        <v>LESION EN OPERACION ADMINISTRATIVA</v>
      </c>
    </row>
    <row r="470" spans="1:14" ht="15" customHeight="1" x14ac:dyDescent="0.25">
      <c r="A470" s="1">
        <f>+Tabla15[[#This Row],[1]]</f>
        <v>468</v>
      </c>
      <c r="B470" s="6" t="s">
        <v>1690</v>
      </c>
      <c r="C470" s="1">
        <v>1</v>
      </c>
      <c r="D470" s="1">
        <f>+IF(Tabla15[[#This Row],[NOMBRE DE LA CAUSA 2018]]=0,0,1)</f>
        <v>1</v>
      </c>
      <c r="E470" s="1">
        <f>+E469+Tabla15[[#This Row],[NOMBRE DE LA CAUSA 2019]]</f>
        <v>468</v>
      </c>
      <c r="F470" s="1">
        <f>+Tabla15[[#This Row],[0]]*Tabla15[[#This Row],[NOMBRE DE LA CAUSA 2019]]</f>
        <v>468</v>
      </c>
      <c r="G470" s="6" t="s">
        <v>739</v>
      </c>
      <c r="H470" s="6" t="s">
        <v>810</v>
      </c>
      <c r="I470" s="6"/>
      <c r="J470" s="6"/>
      <c r="K470" s="6" t="s">
        <v>698</v>
      </c>
      <c r="L470" s="1" t="s">
        <v>1691</v>
      </c>
      <c r="M470" s="4">
        <v>2193</v>
      </c>
      <c r="N470" s="1" t="str">
        <f>+Tabla15[[#This Row],[NOMBRE DE LA CAUSA 2017]]</f>
        <v>LESION EN ZONA DE DISTENSION</v>
      </c>
    </row>
    <row r="471" spans="1:14" ht="15" customHeight="1" x14ac:dyDescent="0.25">
      <c r="A471" s="1">
        <f>+Tabla15[[#This Row],[1]]</f>
        <v>469</v>
      </c>
      <c r="B471" s="6" t="s">
        <v>1692</v>
      </c>
      <c r="C471" s="1">
        <v>1</v>
      </c>
      <c r="D471" s="1">
        <f>+IF(Tabla15[[#This Row],[NOMBRE DE LA CAUSA 2018]]=0,0,1)</f>
        <v>1</v>
      </c>
      <c r="E471" s="1">
        <f>+E470+Tabla15[[#This Row],[NOMBRE DE LA CAUSA 2019]]</f>
        <v>469</v>
      </c>
      <c r="F471" s="1">
        <f>+Tabla15[[#This Row],[0]]*Tabla15[[#This Row],[NOMBRE DE LA CAUSA 2019]]</f>
        <v>469</v>
      </c>
      <c r="G471" s="6" t="s">
        <v>701</v>
      </c>
      <c r="H471" s="6"/>
      <c r="I471" s="6"/>
      <c r="J471" s="6" t="s">
        <v>702</v>
      </c>
      <c r="K471" s="6" t="s">
        <v>698</v>
      </c>
      <c r="L471" s="1" t="s">
        <v>1693</v>
      </c>
      <c r="M471" s="4">
        <v>272</v>
      </c>
      <c r="N471" s="1" t="str">
        <f>+Tabla15[[#This Row],[NOMBRE DE LA CAUSA 2017]]</f>
        <v>LESION ENORME</v>
      </c>
    </row>
    <row r="472" spans="1:14" ht="15" customHeight="1" x14ac:dyDescent="0.25">
      <c r="A472" s="1">
        <f>+Tabla15[[#This Row],[1]]</f>
        <v>470</v>
      </c>
      <c r="B472" s="1" t="s">
        <v>1694</v>
      </c>
      <c r="C472" s="1">
        <v>1</v>
      </c>
      <c r="D472" s="1">
        <f>+IF(Tabla15[[#This Row],[NOMBRE DE LA CAUSA 2018]]=0,0,1)</f>
        <v>1</v>
      </c>
      <c r="E472" s="1">
        <f>+E471+Tabla15[[#This Row],[NOMBRE DE LA CAUSA 2019]]</f>
        <v>470</v>
      </c>
      <c r="F472" s="1">
        <f>+Tabla15[[#This Row],[0]]*Tabla15[[#This Row],[NOMBRE DE LA CAUSA 2019]]</f>
        <v>470</v>
      </c>
      <c r="G472" s="6" t="s">
        <v>739</v>
      </c>
      <c r="H472" s="6" t="s">
        <v>813</v>
      </c>
      <c r="K472" s="1" t="s">
        <v>698</v>
      </c>
      <c r="L472" s="1" t="s">
        <v>1695</v>
      </c>
      <c r="M472" s="4">
        <v>2199</v>
      </c>
      <c r="N472" s="1" t="str">
        <f>+Tabla15[[#This Row],[NOMBRE DE LA CAUSA 2017]]</f>
        <v>LESION POR ACTIVIDAD DEL SECTOR DE HIDROCARBUROS</v>
      </c>
    </row>
    <row r="473" spans="1:14" ht="15" customHeight="1" x14ac:dyDescent="0.25">
      <c r="A473" s="1">
        <f>+Tabla15[[#This Row],[1]]</f>
        <v>471</v>
      </c>
      <c r="B473" s="1" t="s">
        <v>1696</v>
      </c>
      <c r="C473" s="1">
        <v>1</v>
      </c>
      <c r="D473" s="1">
        <f>+IF(Tabla15[[#This Row],[NOMBRE DE LA CAUSA 2018]]=0,0,1)</f>
        <v>1</v>
      </c>
      <c r="E473" s="1">
        <f>+E472+Tabla15[[#This Row],[NOMBRE DE LA CAUSA 2019]]</f>
        <v>471</v>
      </c>
      <c r="F473" s="1">
        <f>+Tabla15[[#This Row],[0]]*Tabla15[[#This Row],[NOMBRE DE LA CAUSA 2019]]</f>
        <v>471</v>
      </c>
      <c r="G473" s="6" t="s">
        <v>739</v>
      </c>
      <c r="H473" s="6" t="s">
        <v>813</v>
      </c>
      <c r="K473" s="1" t="s">
        <v>698</v>
      </c>
      <c r="L473" s="1" t="s">
        <v>1697</v>
      </c>
      <c r="M473" s="4">
        <v>2196</v>
      </c>
      <c r="N473" s="1" t="str">
        <f>+Tabla15[[#This Row],[NOMBRE DE LA CAUSA 2017]]</f>
        <v>LESION POR ACTIVIDAD MINERA</v>
      </c>
    </row>
    <row r="474" spans="1:14" ht="15" customHeight="1" x14ac:dyDescent="0.25">
      <c r="A474" s="1">
        <f>+Tabla15[[#This Row],[1]]</f>
        <v>472</v>
      </c>
      <c r="B474" s="6" t="s">
        <v>1698</v>
      </c>
      <c r="C474" s="1">
        <v>1</v>
      </c>
      <c r="D474" s="1">
        <f>+IF(Tabla15[[#This Row],[NOMBRE DE LA CAUSA 2018]]=0,0,1)</f>
        <v>1</v>
      </c>
      <c r="E474" s="1">
        <f>+E473+Tabla15[[#This Row],[NOMBRE DE LA CAUSA 2019]]</f>
        <v>472</v>
      </c>
      <c r="F474" s="1">
        <f>+Tabla15[[#This Row],[0]]*Tabla15[[#This Row],[NOMBRE DE LA CAUSA 2019]]</f>
        <v>472</v>
      </c>
      <c r="G474" s="6" t="s">
        <v>739</v>
      </c>
      <c r="H474" s="6" t="s">
        <v>824</v>
      </c>
      <c r="I474" s="6"/>
      <c r="J474" s="6"/>
      <c r="K474" s="6" t="s">
        <v>698</v>
      </c>
      <c r="L474" s="1" t="s">
        <v>1699</v>
      </c>
      <c r="M474" s="4">
        <v>2134</v>
      </c>
      <c r="N474" s="1" t="str">
        <f>+Tabla15[[#This Row],[NOMBRE DE LA CAUSA 2017]]</f>
        <v>LESION POR ALUD DE TIERRA</v>
      </c>
    </row>
    <row r="475" spans="1:14" ht="15" customHeight="1" x14ac:dyDescent="0.25">
      <c r="A475" s="1">
        <f>+Tabla15[[#This Row],[1]]</f>
        <v>473</v>
      </c>
      <c r="B475" s="6" t="s">
        <v>1700</v>
      </c>
      <c r="C475" s="1">
        <v>1</v>
      </c>
      <c r="D475" s="1">
        <f>+IF(Tabla15[[#This Row],[NOMBRE DE LA CAUSA 2018]]=0,0,1)</f>
        <v>1</v>
      </c>
      <c r="E475" s="1">
        <f>+E474+Tabla15[[#This Row],[NOMBRE DE LA CAUSA 2019]]</f>
        <v>473</v>
      </c>
      <c r="F475" s="1">
        <f>+Tabla15[[#This Row],[0]]*Tabla15[[#This Row],[NOMBRE DE LA CAUSA 2019]]</f>
        <v>473</v>
      </c>
      <c r="G475" s="6" t="s">
        <v>739</v>
      </c>
      <c r="H475" s="1" t="s">
        <v>827</v>
      </c>
      <c r="I475" s="6"/>
      <c r="J475" s="6"/>
      <c r="K475" s="6" t="s">
        <v>698</v>
      </c>
      <c r="L475" s="1" t="s">
        <v>1701</v>
      </c>
      <c r="M475" s="4">
        <v>2119</v>
      </c>
      <c r="N475" s="1" t="str">
        <f>+Tabla15[[#This Row],[NOMBRE DE LA CAUSA 2017]]</f>
        <v>LESION POR CAIDA DE ARBOL</v>
      </c>
    </row>
    <row r="476" spans="1:14" ht="15" customHeight="1" x14ac:dyDescent="0.25">
      <c r="A476" s="1">
        <f>+Tabla15[[#This Row],[1]]</f>
        <v>474</v>
      </c>
      <c r="B476" s="6" t="s">
        <v>1702</v>
      </c>
      <c r="C476" s="1">
        <v>1</v>
      </c>
      <c r="D476" s="1">
        <f>+IF(Tabla15[[#This Row],[NOMBRE DE LA CAUSA 2018]]=0,0,1)</f>
        <v>1</v>
      </c>
      <c r="E476" s="1">
        <f>+E475+Tabla15[[#This Row],[NOMBRE DE LA CAUSA 2019]]</f>
        <v>474</v>
      </c>
      <c r="F476" s="1">
        <f>+Tabla15[[#This Row],[0]]*Tabla15[[#This Row],[NOMBRE DE LA CAUSA 2019]]</f>
        <v>474</v>
      </c>
      <c r="G476" s="6" t="s">
        <v>739</v>
      </c>
      <c r="H476" s="1" t="s">
        <v>830</v>
      </c>
      <c r="I476" s="6"/>
      <c r="K476" s="1" t="s">
        <v>698</v>
      </c>
      <c r="L476" s="1" t="s">
        <v>1703</v>
      </c>
      <c r="M476" s="4">
        <v>2107</v>
      </c>
      <c r="N476" s="1" t="str">
        <f>+Tabla15[[#This Row],[NOMBRE DE LA CAUSA 2017]]</f>
        <v>LESION POR CONDUCCION DE ENERGIA ELECTRICA</v>
      </c>
    </row>
    <row r="477" spans="1:14" ht="15" customHeight="1" x14ac:dyDescent="0.25">
      <c r="A477" s="1">
        <f>+Tabla15[[#This Row],[1]]</f>
        <v>475</v>
      </c>
      <c r="B477" s="6" t="s">
        <v>1704</v>
      </c>
      <c r="C477" s="1">
        <v>1</v>
      </c>
      <c r="D477" s="1">
        <f>+IF(Tabla15[[#This Row],[NOMBRE DE LA CAUSA 2018]]=0,0,1)</f>
        <v>1</v>
      </c>
      <c r="E477" s="1">
        <f>+E476+Tabla15[[#This Row],[NOMBRE DE LA CAUSA 2019]]</f>
        <v>475</v>
      </c>
      <c r="F477" s="1">
        <f>+Tabla15[[#This Row],[0]]*Tabla15[[#This Row],[NOMBRE DE LA CAUSA 2019]]</f>
        <v>475</v>
      </c>
      <c r="G477" s="6" t="s">
        <v>739</v>
      </c>
      <c r="H477" s="1" t="s">
        <v>835</v>
      </c>
      <c r="I477" s="6"/>
      <c r="K477" s="1" t="s">
        <v>698</v>
      </c>
      <c r="L477" s="1" t="s">
        <v>1705</v>
      </c>
      <c r="M477" s="4">
        <v>2170</v>
      </c>
      <c r="N477" s="1" t="str">
        <f>+Tabla15[[#This Row],[NOMBRE DE LA CAUSA 2017]]</f>
        <v>LESION POR FALTA DE ADOPCION DE MEDIDAS DE PROTECCION Y SEGURIDAD</v>
      </c>
    </row>
    <row r="478" spans="1:14" ht="15" customHeight="1" x14ac:dyDescent="0.25">
      <c r="A478" s="1">
        <f>+Tabla15[[#This Row],[1]]</f>
        <v>476</v>
      </c>
      <c r="B478" s="1" t="s">
        <v>1706</v>
      </c>
      <c r="C478" s="1">
        <v>1</v>
      </c>
      <c r="D478" s="1">
        <f>+IF(Tabla15[[#This Row],[NOMBRE DE LA CAUSA 2018]]=0,0,1)</f>
        <v>1</v>
      </c>
      <c r="E478" s="1">
        <f>+E477+Tabla15[[#This Row],[NOMBRE DE LA CAUSA 2019]]</f>
        <v>476</v>
      </c>
      <c r="F478" s="1">
        <f>+Tabla15[[#This Row],[0]]*Tabla15[[#This Row],[NOMBRE DE LA CAUSA 2019]]</f>
        <v>476</v>
      </c>
      <c r="G478" s="6" t="s">
        <v>739</v>
      </c>
      <c r="H478" s="1" t="s">
        <v>838</v>
      </c>
      <c r="I478" s="6"/>
      <c r="K478" s="1" t="s">
        <v>698</v>
      </c>
      <c r="L478" s="1" t="s">
        <v>1707</v>
      </c>
      <c r="M478" s="4">
        <v>2116</v>
      </c>
      <c r="N478" s="1" t="str">
        <f>+Tabla15[[#This Row],[NOMBRE DE LA CAUSA 2017]]</f>
        <v>LESION POR FALTA DE ILUMINACION EN LA VIA PUBLICA</v>
      </c>
    </row>
    <row r="479" spans="1:14" ht="15" customHeight="1" x14ac:dyDescent="0.25">
      <c r="A479" s="1">
        <f>+Tabla15[[#This Row],[1]]</f>
        <v>477</v>
      </c>
      <c r="B479" s="1" t="s">
        <v>1708</v>
      </c>
      <c r="C479" s="1">
        <v>1</v>
      </c>
      <c r="D479" s="1">
        <f>+IF(Tabla15[[#This Row],[NOMBRE DE LA CAUSA 2018]]=0,0,1)</f>
        <v>1</v>
      </c>
      <c r="E479" s="1">
        <f>+E478+Tabla15[[#This Row],[NOMBRE DE LA CAUSA 2019]]</f>
        <v>477</v>
      </c>
      <c r="F479" s="1">
        <f>+Tabla15[[#This Row],[0]]*Tabla15[[#This Row],[NOMBRE DE LA CAUSA 2019]]</f>
        <v>477</v>
      </c>
      <c r="G479" s="6" t="s">
        <v>739</v>
      </c>
      <c r="H479" s="1" t="s">
        <v>838</v>
      </c>
      <c r="K479" s="1" t="s">
        <v>698</v>
      </c>
      <c r="L479" s="13" t="s">
        <v>1709</v>
      </c>
      <c r="M479" s="4">
        <v>2113</v>
      </c>
      <c r="N479" s="1" t="str">
        <f>+Tabla15[[#This Row],[NOMBRE DE LA CAUSA 2017]]</f>
        <v>LESION POR FALTA DE SEÑALIZACION EN LA VIA PUBLICA</v>
      </c>
    </row>
    <row r="480" spans="1:14" ht="15" customHeight="1" x14ac:dyDescent="0.25">
      <c r="A480" s="1">
        <f>+Tabla15[[#This Row],[1]]</f>
        <v>478</v>
      </c>
      <c r="B480" s="6" t="s">
        <v>1710</v>
      </c>
      <c r="C480" s="1">
        <v>1</v>
      </c>
      <c r="D480" s="1">
        <f>+IF(Tabla15[[#This Row],[NOMBRE DE LA CAUSA 2018]]=0,0,1)</f>
        <v>1</v>
      </c>
      <c r="E480" s="1">
        <f>+E479+Tabla15[[#This Row],[NOMBRE DE LA CAUSA 2019]]</f>
        <v>478</v>
      </c>
      <c r="F480" s="1">
        <f>+Tabla15[[#This Row],[0]]*Tabla15[[#This Row],[NOMBRE DE LA CAUSA 2019]]</f>
        <v>478</v>
      </c>
      <c r="G480" s="6" t="s">
        <v>739</v>
      </c>
      <c r="H480" s="1" t="s">
        <v>1711</v>
      </c>
      <c r="I480" s="6"/>
      <c r="J480" s="6"/>
      <c r="K480" s="6" t="s">
        <v>698</v>
      </c>
      <c r="L480" s="1" t="s">
        <v>1712</v>
      </c>
      <c r="M480" s="4">
        <v>2183</v>
      </c>
      <c r="N480" s="1" t="str">
        <f>+Tabla15[[#This Row],[NOMBRE DE LA CAUSA 2017]]</f>
        <v>LESION POR INCUMPLIMIENTO DEL DEBER DE SEGURIDAD EN LA ATENCION HOSPITALARIA</v>
      </c>
    </row>
    <row r="481" spans="1:14" ht="15" customHeight="1" x14ac:dyDescent="0.25">
      <c r="A481" s="1">
        <f>+Tabla15[[#This Row],[1]]</f>
        <v>479</v>
      </c>
      <c r="B481" s="14" t="s">
        <v>1713</v>
      </c>
      <c r="C481" s="1">
        <v>1</v>
      </c>
      <c r="D481" s="1">
        <f>+IF(Tabla15[[#This Row],[NOMBRE DE LA CAUSA 2018]]=0,0,1)</f>
        <v>1</v>
      </c>
      <c r="E481" s="1">
        <f>+E480+Tabla15[[#This Row],[NOMBRE DE LA CAUSA 2019]]</f>
        <v>479</v>
      </c>
      <c r="F481" s="1">
        <f>+Tabla15[[#This Row],[0]]*Tabla15[[#This Row],[NOMBRE DE LA CAUSA 2019]]</f>
        <v>479</v>
      </c>
      <c r="G481" s="6" t="s">
        <v>739</v>
      </c>
      <c r="H481" s="1" t="s">
        <v>835</v>
      </c>
      <c r="K481" s="1" t="s">
        <v>698</v>
      </c>
      <c r="L481" s="1" t="s">
        <v>1714</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1715</v>
      </c>
      <c r="C482" s="1">
        <v>1</v>
      </c>
      <c r="D482" s="1">
        <f>+IF(Tabla15[[#This Row],[NOMBRE DE LA CAUSA 2018]]=0,0,1)</f>
        <v>1</v>
      </c>
      <c r="E482" s="1">
        <f>+E481+Tabla15[[#This Row],[NOMBRE DE LA CAUSA 2019]]</f>
        <v>480</v>
      </c>
      <c r="F482" s="1">
        <f>+Tabla15[[#This Row],[0]]*Tabla15[[#This Row],[NOMBRE DE LA CAUSA 2019]]</f>
        <v>480</v>
      </c>
      <c r="G482" s="6" t="s">
        <v>739</v>
      </c>
      <c r="H482" s="1" t="s">
        <v>1711</v>
      </c>
      <c r="K482" s="1" t="s">
        <v>698</v>
      </c>
      <c r="L482" s="1" t="s">
        <v>1716</v>
      </c>
      <c r="M482" s="4">
        <v>2185</v>
      </c>
      <c r="N482" s="1" t="str">
        <f>+Tabla15[[#This Row],[NOMBRE DE LA CAUSA 2017]]</f>
        <v>LESION POR INDEBIDA PRESTACION DEL SERVICIO DE SALUD</v>
      </c>
    </row>
    <row r="483" spans="1:14" ht="15" customHeight="1" x14ac:dyDescent="0.25">
      <c r="A483" s="1">
        <f>+Tabla15[[#This Row],[1]]</f>
        <v>481</v>
      </c>
      <c r="B483" s="6" t="s">
        <v>1717</v>
      </c>
      <c r="C483" s="1">
        <v>1</v>
      </c>
      <c r="D483" s="1">
        <f>+IF(Tabla15[[#This Row],[NOMBRE DE LA CAUSA 2018]]=0,0,1)</f>
        <v>1</v>
      </c>
      <c r="E483" s="1">
        <f>+E482+Tabla15[[#This Row],[NOMBRE DE LA CAUSA 2019]]</f>
        <v>481</v>
      </c>
      <c r="F483" s="1">
        <f>+Tabla15[[#This Row],[0]]*Tabla15[[#This Row],[NOMBRE DE LA CAUSA 2019]]</f>
        <v>481</v>
      </c>
      <c r="G483" s="6" t="s">
        <v>739</v>
      </c>
      <c r="H483" s="1" t="s">
        <v>1711</v>
      </c>
      <c r="I483" s="6"/>
      <c r="J483" s="6"/>
      <c r="K483" s="6" t="s">
        <v>698</v>
      </c>
      <c r="L483" s="1" t="s">
        <v>1718</v>
      </c>
      <c r="M483" s="4">
        <v>2179</v>
      </c>
      <c r="N483" s="1" t="str">
        <f>+Tabla15[[#This Row],[NOMBRE DE LA CAUSA 2017]]</f>
        <v>LESION POR INDEBIDA PRESTACION DEL SERVICIO DE SALUD GINECO OBSTETRICO</v>
      </c>
    </row>
    <row r="484" spans="1:14" ht="15" customHeight="1" x14ac:dyDescent="0.25">
      <c r="A484" s="1">
        <f>+Tabla15[[#This Row],[1]]</f>
        <v>482</v>
      </c>
      <c r="B484" s="1" t="s">
        <v>1719</v>
      </c>
      <c r="C484" s="1">
        <v>1</v>
      </c>
      <c r="D484" s="1">
        <f>+IF(Tabla15[[#This Row],[NOMBRE DE LA CAUSA 2018]]=0,0,1)</f>
        <v>1</v>
      </c>
      <c r="E484" s="1">
        <f>+E483+Tabla15[[#This Row],[NOMBRE DE LA CAUSA 2019]]</f>
        <v>482</v>
      </c>
      <c r="F484" s="1">
        <f>+Tabla15[[#This Row],[0]]*Tabla15[[#This Row],[NOMBRE DE LA CAUSA 2019]]</f>
        <v>482</v>
      </c>
      <c r="G484" s="6" t="s">
        <v>739</v>
      </c>
      <c r="H484" s="1" t="s">
        <v>1711</v>
      </c>
      <c r="K484" s="1" t="s">
        <v>698</v>
      </c>
      <c r="L484" s="1" t="s">
        <v>1720</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1721</v>
      </c>
      <c r="C485" s="1">
        <v>1</v>
      </c>
      <c r="D485" s="1">
        <f>+IF(Tabla15[[#This Row],[NOMBRE DE LA CAUSA 2018]]=0,0,1)</f>
        <v>1</v>
      </c>
      <c r="E485" s="1">
        <f>+E484+Tabla15[[#This Row],[NOMBRE DE LA CAUSA 2019]]</f>
        <v>483</v>
      </c>
      <c r="F485" s="1">
        <f>+Tabla15[[#This Row],[0]]*Tabla15[[#This Row],[NOMBRE DE LA CAUSA 2019]]</f>
        <v>483</v>
      </c>
      <c r="G485" s="6" t="s">
        <v>739</v>
      </c>
      <c r="H485" s="1" t="s">
        <v>845</v>
      </c>
      <c r="K485" s="1" t="s">
        <v>698</v>
      </c>
      <c r="L485" s="1" t="s">
        <v>1722</v>
      </c>
      <c r="M485" s="4">
        <v>2137</v>
      </c>
      <c r="N485" s="1" t="str">
        <f>+Tabla15[[#This Row],[NOMBRE DE LA CAUSA 2017]]</f>
        <v>LESION POR INUNDACION</v>
      </c>
    </row>
    <row r="486" spans="1:14" ht="15" customHeight="1" x14ac:dyDescent="0.25">
      <c r="A486" s="1">
        <f>+Tabla15[[#This Row],[1]]</f>
        <v>484</v>
      </c>
      <c r="B486" s="15" t="s">
        <v>1723</v>
      </c>
      <c r="C486" s="1">
        <v>1</v>
      </c>
      <c r="D486" s="1">
        <f>+IF(Tabla15[[#This Row],[NOMBRE DE LA CAUSA 2018]]=0,0,1)</f>
        <v>1</v>
      </c>
      <c r="E486" s="1">
        <f>+E485+Tabla15[[#This Row],[NOMBRE DE LA CAUSA 2019]]</f>
        <v>484</v>
      </c>
      <c r="F486" s="1">
        <f>+Tabla15[[#This Row],[0]]*Tabla15[[#This Row],[NOMBRE DE LA CAUSA 2019]]</f>
        <v>484</v>
      </c>
      <c r="G486" s="6" t="s">
        <v>739</v>
      </c>
      <c r="H486" s="1" t="s">
        <v>835</v>
      </c>
      <c r="I486" s="6"/>
      <c r="J486" s="6"/>
      <c r="K486" s="6" t="s">
        <v>698</v>
      </c>
      <c r="L486" s="1" t="s">
        <v>1724</v>
      </c>
      <c r="M486" s="4">
        <v>2176</v>
      </c>
      <c r="N486" s="1" t="str">
        <f>+Tabla15[[#This Row],[NOMBRE DE LA CAUSA 2017]]</f>
        <v>LESION POR MODIFICACION O REDUCCION DE LAS MEDIDAS DE PROTECCION Y SEGURIDAD</v>
      </c>
    </row>
    <row r="487" spans="1:14" ht="15" customHeight="1" x14ac:dyDescent="0.25">
      <c r="A487" s="1">
        <f>+Tabla15[[#This Row],[1]]</f>
        <v>485</v>
      </c>
      <c r="B487" s="1" t="s">
        <v>1725</v>
      </c>
      <c r="C487" s="1">
        <v>1</v>
      </c>
      <c r="D487" s="1">
        <f>+IF(Tabla15[[#This Row],[NOMBRE DE LA CAUSA 2018]]=0,0,1)</f>
        <v>1</v>
      </c>
      <c r="E487" s="1">
        <f>+E486+Tabla15[[#This Row],[NOMBRE DE LA CAUSA 2019]]</f>
        <v>485</v>
      </c>
      <c r="F487" s="1">
        <f>+Tabla15[[#This Row],[0]]*Tabla15[[#This Row],[NOMBRE DE LA CAUSA 2019]]</f>
        <v>485</v>
      </c>
      <c r="G487" s="6" t="s">
        <v>739</v>
      </c>
      <c r="H487" s="1" t="s">
        <v>850</v>
      </c>
      <c r="K487" s="1" t="s">
        <v>698</v>
      </c>
      <c r="L487" s="1" t="s">
        <v>1726</v>
      </c>
      <c r="M487" s="4">
        <v>2122</v>
      </c>
      <c r="N487" s="1" t="str">
        <f>+Tabla15[[#This Row],[NOMBRE DE LA CAUSA 2017]]</f>
        <v>LESION POR RUINA DE EDIFICACION PUBLICA</v>
      </c>
    </row>
    <row r="488" spans="1:14" ht="15" customHeight="1" x14ac:dyDescent="0.25">
      <c r="A488" s="1">
        <f>+Tabla15[[#This Row],[1]]</f>
        <v>486</v>
      </c>
      <c r="B488" s="1" t="s">
        <v>1727</v>
      </c>
      <c r="C488" s="1">
        <v>1</v>
      </c>
      <c r="D488" s="1">
        <f>+IF(Tabla15[[#This Row],[NOMBRE DE LA CAUSA 2018]]=0,0,1)</f>
        <v>1</v>
      </c>
      <c r="E488" s="1">
        <f>+E487+Tabla15[[#This Row],[NOMBRE DE LA CAUSA 2019]]</f>
        <v>486</v>
      </c>
      <c r="F488" s="1">
        <f>+Tabla15[[#This Row],[0]]*Tabla15[[#This Row],[NOMBRE DE LA CAUSA 2019]]</f>
        <v>486</v>
      </c>
      <c r="G488" s="6" t="s">
        <v>739</v>
      </c>
      <c r="H488" s="1" t="s">
        <v>1728</v>
      </c>
      <c r="K488" s="1" t="s">
        <v>698</v>
      </c>
      <c r="L488" s="1" t="s">
        <v>1729</v>
      </c>
      <c r="M488" s="4">
        <v>2164</v>
      </c>
      <c r="N488" s="1" t="str">
        <f>+Tabla15[[#This Row],[NOMBRE DE LA CAUSA 2017]]</f>
        <v>LESION POR SEMOVIENTE DE PROPIEDAD DEL ESTADO</v>
      </c>
    </row>
    <row r="489" spans="1:14" ht="15" customHeight="1" x14ac:dyDescent="0.25">
      <c r="A489" s="1">
        <f>+Tabla15[[#This Row],[1]]</f>
        <v>487</v>
      </c>
      <c r="B489" s="1" t="s">
        <v>1730</v>
      </c>
      <c r="C489" s="1">
        <v>1</v>
      </c>
      <c r="D489" s="1">
        <f>+IF(Tabla15[[#This Row],[NOMBRE DE LA CAUSA 2018]]=0,0,1)</f>
        <v>1</v>
      </c>
      <c r="E489" s="1">
        <f>+E488+Tabla15[[#This Row],[NOMBRE DE LA CAUSA 2019]]</f>
        <v>487</v>
      </c>
      <c r="F489" s="1">
        <f>+Tabla15[[#This Row],[0]]*Tabla15[[#This Row],[NOMBRE DE LA CAUSA 2019]]</f>
        <v>487</v>
      </c>
      <c r="G489" s="6" t="s">
        <v>739</v>
      </c>
      <c r="H489" s="6" t="s">
        <v>855</v>
      </c>
      <c r="I489" s="6"/>
      <c r="J489" s="6"/>
      <c r="K489" s="6" t="s">
        <v>698</v>
      </c>
      <c r="L489" s="1" t="s">
        <v>1731</v>
      </c>
      <c r="M489" s="4">
        <v>2159</v>
      </c>
      <c r="N489" s="1" t="str">
        <f>+Tabla15[[#This Row],[NOMBRE DE LA CAUSA 2017]]</f>
        <v>LESION POR USO EXCESIVO DE LA FUERZA</v>
      </c>
    </row>
    <row r="490" spans="1:14" ht="15" customHeight="1" x14ac:dyDescent="0.25">
      <c r="A490" s="1">
        <f>+Tabla15[[#This Row],[1]]</f>
        <v>488</v>
      </c>
      <c r="B490" s="1" t="s">
        <v>1732</v>
      </c>
      <c r="C490" s="1">
        <v>1</v>
      </c>
      <c r="D490" s="1">
        <f>+IF(Tabla15[[#This Row],[NOMBRE DE LA CAUSA 2018]]=0,0,1)</f>
        <v>1</v>
      </c>
      <c r="E490" s="1">
        <f>+E489+Tabla15[[#This Row],[NOMBRE DE LA CAUSA 2019]]</f>
        <v>488</v>
      </c>
      <c r="F490" s="1">
        <f>+Tabla15[[#This Row],[0]]*Tabla15[[#This Row],[NOMBRE DE LA CAUSA 2019]]</f>
        <v>488</v>
      </c>
      <c r="G490" s="6" t="s">
        <v>739</v>
      </c>
      <c r="H490" s="1" t="s">
        <v>858</v>
      </c>
      <c r="K490" s="1" t="s">
        <v>698</v>
      </c>
      <c r="L490" s="14" t="s">
        <v>1733</v>
      </c>
      <c r="M490" s="4">
        <v>2110</v>
      </c>
      <c r="N490" s="1" t="str">
        <f>+Tabla15[[#This Row],[NOMBRE DE LA CAUSA 2017]]</f>
        <v>LESION POR VIA PUBLICA EN MAL ESTADO</v>
      </c>
    </row>
    <row r="491" spans="1:14" ht="15" customHeight="1" x14ac:dyDescent="0.25">
      <c r="A491" s="1">
        <f>+Tabla15[[#This Row],[1]]</f>
        <v>489</v>
      </c>
      <c r="B491" s="5" t="s">
        <v>1734</v>
      </c>
      <c r="C491" s="1">
        <v>1</v>
      </c>
      <c r="D491" s="1">
        <f>+IF(Tabla15[[#This Row],[NOMBRE DE LA CAUSA 2018]]=0,0,1)</f>
        <v>1</v>
      </c>
      <c r="E491" s="1">
        <f>+E490+Tabla15[[#This Row],[NOMBRE DE LA CAUSA 2019]]</f>
        <v>489</v>
      </c>
      <c r="F491" s="1">
        <f>+Tabla15[[#This Row],[0]]*Tabla15[[#This Row],[NOMBRE DE LA CAUSA 2019]]</f>
        <v>489</v>
      </c>
      <c r="G491" s="6" t="s">
        <v>696</v>
      </c>
      <c r="H491" s="6"/>
      <c r="I491" s="6"/>
      <c r="J491" s="6"/>
      <c r="K491" s="6" t="s">
        <v>698</v>
      </c>
      <c r="L491" s="5" t="s">
        <v>1735</v>
      </c>
      <c r="M491" s="4">
        <v>2042</v>
      </c>
      <c r="N491" s="1" t="str">
        <f>+Tabla15[[#This Row],[NOMBRE DE LA CAUSA 2017]]</f>
        <v>MAYOR PERMANENCIA DE OBRA</v>
      </c>
    </row>
    <row r="492" spans="1:14" ht="15" customHeight="1" x14ac:dyDescent="0.25">
      <c r="A492" s="1">
        <f>+Tabla15[[#This Row],[1]]</f>
        <v>490</v>
      </c>
      <c r="B492" s="6" t="s">
        <v>1736</v>
      </c>
      <c r="C492" s="1">
        <v>1</v>
      </c>
      <c r="D492" s="1">
        <f>+IF(Tabla15[[#This Row],[NOMBRE DE LA CAUSA 2018]]=0,0,1)</f>
        <v>1</v>
      </c>
      <c r="E492" s="1">
        <f>+E491+Tabla15[[#This Row],[NOMBRE DE LA CAUSA 2019]]</f>
        <v>490</v>
      </c>
      <c r="F492" s="1">
        <f>+Tabla15[[#This Row],[0]]*Tabla15[[#This Row],[NOMBRE DE LA CAUSA 2019]]</f>
        <v>490</v>
      </c>
      <c r="G492" s="6" t="s">
        <v>696</v>
      </c>
      <c r="H492" s="6"/>
      <c r="I492" s="6"/>
      <c r="J492" s="6"/>
      <c r="K492" s="6" t="s">
        <v>698</v>
      </c>
      <c r="L492" s="10" t="s">
        <v>1737</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1738</v>
      </c>
      <c r="C493" s="1">
        <v>1</v>
      </c>
      <c r="D493" s="1">
        <f>+IF(Tabla15[[#This Row],[NOMBRE DE LA CAUSA 2018]]=0,0,1)</f>
        <v>1</v>
      </c>
      <c r="E493" s="1">
        <f>+E492+Tabla15[[#This Row],[NOMBRE DE LA CAUSA 2019]]</f>
        <v>491</v>
      </c>
      <c r="F493" s="1">
        <f>+Tabla15[[#This Row],[0]]*Tabla15[[#This Row],[NOMBRE DE LA CAUSA 2019]]</f>
        <v>491</v>
      </c>
      <c r="G493" s="6" t="s">
        <v>696</v>
      </c>
      <c r="H493" s="6"/>
      <c r="I493" s="6"/>
      <c r="J493" s="6"/>
      <c r="K493" s="6" t="s">
        <v>698</v>
      </c>
      <c r="L493" s="10" t="s">
        <v>1739</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1740</v>
      </c>
      <c r="C494" s="1">
        <v>1</v>
      </c>
      <c r="D494" s="1">
        <f>+IF(Tabla15[[#This Row],[NOMBRE DE LA CAUSA 2018]]=0,0,1)</f>
        <v>1</v>
      </c>
      <c r="E494" s="1">
        <f>+E493+Tabla15[[#This Row],[NOMBRE DE LA CAUSA 2019]]</f>
        <v>492</v>
      </c>
      <c r="F494" s="1">
        <f>+Tabla15[[#This Row],[0]]*Tabla15[[#This Row],[NOMBRE DE LA CAUSA 2019]]</f>
        <v>492</v>
      </c>
      <c r="G494" s="6" t="s">
        <v>696</v>
      </c>
      <c r="H494" s="6"/>
      <c r="I494" s="6"/>
      <c r="J494" s="6"/>
      <c r="K494" s="6" t="s">
        <v>698</v>
      </c>
      <c r="L494" s="10" t="s">
        <v>1741</v>
      </c>
      <c r="M494" s="4">
        <v>2045</v>
      </c>
      <c r="N494" s="1" t="str">
        <f>+Tabla15[[#This Row],[NOMBRE DE LA CAUSA 2017]]</f>
        <v>MAYORES CANTIDADES, SOBRECOSTOS Y OBRAS ADICIONALES POR EVENTO DE FUERZA MAYOR</v>
      </c>
    </row>
    <row r="495" spans="1:14" ht="15" customHeight="1" x14ac:dyDescent="0.25">
      <c r="A495" s="1">
        <f>+Tabla15[[#This Row],[1]]</f>
        <v>493</v>
      </c>
      <c r="B495" s="1" t="s">
        <v>1742</v>
      </c>
      <c r="C495" s="1">
        <v>1</v>
      </c>
      <c r="D495" s="1">
        <f>+IF(Tabla15[[#This Row],[NOMBRE DE LA CAUSA 2018]]=0,0,1)</f>
        <v>1</v>
      </c>
      <c r="E495" s="1">
        <f>+E494+Tabla15[[#This Row],[NOMBRE DE LA CAUSA 2019]]</f>
        <v>493</v>
      </c>
      <c r="F495" s="1">
        <f>+Tabla15[[#This Row],[0]]*Tabla15[[#This Row],[NOMBRE DE LA CAUSA 2019]]</f>
        <v>493</v>
      </c>
      <c r="G495" s="6" t="s">
        <v>696</v>
      </c>
      <c r="K495" s="1" t="s">
        <v>698</v>
      </c>
      <c r="L495" s="5" t="s">
        <v>1743</v>
      </c>
      <c r="M495" s="4">
        <v>2046</v>
      </c>
      <c r="N495" s="1" t="str">
        <f>+Tabla15[[#This Row],[NOMBRE DE LA CAUSA 2017]]</f>
        <v>MODIFICACION Y/O REVISION DE LAS PRESTACIONES CONTRACTUALES</v>
      </c>
    </row>
    <row r="496" spans="1:14" ht="15" customHeight="1" x14ac:dyDescent="0.25">
      <c r="A496" s="1">
        <f>+Tabla15[[#This Row],[1]]</f>
        <v>494</v>
      </c>
      <c r="B496" s="1" t="s">
        <v>1744</v>
      </c>
      <c r="C496" s="1">
        <v>1</v>
      </c>
      <c r="D496" s="1">
        <f>+IF(Tabla15[[#This Row],[NOMBRE DE LA CAUSA 2018]]=0,0,1)</f>
        <v>1</v>
      </c>
      <c r="E496" s="1">
        <f>+E495+Tabla15[[#This Row],[NOMBRE DE LA CAUSA 2019]]</f>
        <v>494</v>
      </c>
      <c r="F496" s="1">
        <f>+Tabla15[[#This Row],[0]]*Tabla15[[#This Row],[NOMBRE DE LA CAUSA 2019]]</f>
        <v>494</v>
      </c>
      <c r="G496" s="6" t="s">
        <v>696</v>
      </c>
      <c r="K496" s="1" t="s">
        <v>698</v>
      </c>
      <c r="L496" s="5" t="s">
        <v>1745</v>
      </c>
      <c r="M496" s="4">
        <v>2047</v>
      </c>
      <c r="N496" s="1" t="str">
        <f>+Tabla15[[#This Row],[NOMBRE DE LA CAUSA 2017]]</f>
        <v>MODIFICACION Y/O REVISION DEL PLAZO CONTRACTUAL</v>
      </c>
    </row>
    <row r="497" spans="1:14" ht="15" customHeight="1" x14ac:dyDescent="0.25">
      <c r="A497" s="1">
        <f>+Tabla15[[#This Row],[1]]</f>
        <v>495</v>
      </c>
      <c r="B497" s="1" t="s">
        <v>1746</v>
      </c>
      <c r="C497" s="1">
        <v>1</v>
      </c>
      <c r="D497" s="1">
        <f>+IF(Tabla15[[#This Row],[NOMBRE DE LA CAUSA 2018]]=0,0,1)</f>
        <v>1</v>
      </c>
      <c r="E497" s="1">
        <f>+E496+Tabla15[[#This Row],[NOMBRE DE LA CAUSA 2019]]</f>
        <v>495</v>
      </c>
      <c r="F497" s="1">
        <f>+Tabla15[[#This Row],[0]]*Tabla15[[#This Row],[NOMBRE DE LA CAUSA 2019]]</f>
        <v>495</v>
      </c>
      <c r="G497" s="6" t="s">
        <v>696</v>
      </c>
      <c r="K497" s="1" t="s">
        <v>698</v>
      </c>
      <c r="L497" s="1" t="s">
        <v>1747</v>
      </c>
      <c r="M497" s="4">
        <v>2203</v>
      </c>
      <c r="N497" s="1" t="str">
        <f>+Tabla15[[#This Row],[NOMBRE DE LA CAUSA 2017]]</f>
        <v>MORA EN LA ENTREGA DE BIEN EMBARGADO O SECUESTRADO</v>
      </c>
    </row>
    <row r="498" spans="1:14" ht="15" customHeight="1" x14ac:dyDescent="0.25">
      <c r="A498" s="1">
        <f>+Tabla15[[#This Row],[1]]</f>
        <v>496</v>
      </c>
      <c r="B498" s="1" t="s">
        <v>1748</v>
      </c>
      <c r="C498" s="1">
        <v>1</v>
      </c>
      <c r="D498" s="1">
        <f>+IF(Tabla15[[#This Row],[NOMBRE DE LA CAUSA 2018]]=0,0,1)</f>
        <v>1</v>
      </c>
      <c r="E498" s="1">
        <f>+E497+Tabla15[[#This Row],[NOMBRE DE LA CAUSA 2019]]</f>
        <v>496</v>
      </c>
      <c r="F498" s="1">
        <f>+Tabla15[[#This Row],[0]]*Tabla15[[#This Row],[NOMBRE DE LA CAUSA 2019]]</f>
        <v>496</v>
      </c>
      <c r="G498" s="6" t="s">
        <v>696</v>
      </c>
      <c r="K498" s="1" t="s">
        <v>698</v>
      </c>
      <c r="L498" s="1" t="s">
        <v>1749</v>
      </c>
      <c r="M498" s="4">
        <v>2163</v>
      </c>
      <c r="N498" s="1" t="str">
        <f>+Tabla15[[#This Row],[NOMBRE DE LA CAUSA 2017]]</f>
        <v>MORA EN LA ENTREGA DE BIEN INCAUTADO U OCUPADO EN UN PROCESO PENAL</v>
      </c>
    </row>
    <row r="499" spans="1:14" ht="15" customHeight="1" x14ac:dyDescent="0.25">
      <c r="A499" s="1">
        <f>+Tabla15[[#This Row],[1]]</f>
        <v>497</v>
      </c>
      <c r="B499" s="1" t="s">
        <v>1750</v>
      </c>
      <c r="C499" s="1">
        <v>1</v>
      </c>
      <c r="D499" s="1">
        <f>+IF(Tabla15[[#This Row],[NOMBRE DE LA CAUSA 2018]]=0,0,1)</f>
        <v>1</v>
      </c>
      <c r="E499" s="1">
        <f>+E498+Tabla15[[#This Row],[NOMBRE DE LA CAUSA 2019]]</f>
        <v>497</v>
      </c>
      <c r="F499" s="1">
        <f>+Tabla15[[#This Row],[0]]*Tabla15[[#This Row],[NOMBRE DE LA CAUSA 2019]]</f>
        <v>497</v>
      </c>
      <c r="G499" s="6" t="s">
        <v>701</v>
      </c>
      <c r="J499" s="1" t="s">
        <v>702</v>
      </c>
      <c r="K499" s="1" t="s">
        <v>698</v>
      </c>
      <c r="L499" s="1" t="s">
        <v>1751</v>
      </c>
      <c r="M499" s="4">
        <v>321</v>
      </c>
      <c r="N499" s="1" t="str">
        <f>+Tabla15[[#This Row],[NOMBRE DE LA CAUSA 2017]]</f>
        <v>MUERTE ACCIDENTAL O FORTUITA A CONSCRIPTO</v>
      </c>
    </row>
    <row r="500" spans="1:14" ht="15" customHeight="1" x14ac:dyDescent="0.25">
      <c r="A500" s="1">
        <f>+Tabla15[[#This Row],[1]]</f>
        <v>498</v>
      </c>
      <c r="B500" s="1" t="s">
        <v>1752</v>
      </c>
      <c r="C500" s="1">
        <v>1</v>
      </c>
      <c r="D500" s="1">
        <f>+IF(Tabla15[[#This Row],[NOMBRE DE LA CAUSA 2018]]=0,0,1)</f>
        <v>1</v>
      </c>
      <c r="E500" s="1">
        <f>+E499+Tabla15[[#This Row],[NOMBRE DE LA CAUSA 2019]]</f>
        <v>498</v>
      </c>
      <c r="F500" s="1">
        <f>+Tabla15[[#This Row],[0]]*Tabla15[[#This Row],[NOMBRE DE LA CAUSA 2019]]</f>
        <v>498</v>
      </c>
      <c r="G500" s="6" t="s">
        <v>701</v>
      </c>
      <c r="J500" s="1" t="s">
        <v>702</v>
      </c>
      <c r="K500" s="1" t="s">
        <v>698</v>
      </c>
      <c r="L500" s="1" t="s">
        <v>1753</v>
      </c>
      <c r="M500" s="4">
        <v>732</v>
      </c>
      <c r="N500" s="1" t="str">
        <f>+Tabla15[[#This Row],[NOMBRE DE LA CAUSA 2017]]</f>
        <v>MUERTE ACCIDENTAL O FORTUITA A MIEMBRO VOLUNTARIO DE LA FUERZA PUBLICA</v>
      </c>
    </row>
    <row r="501" spans="1:14" ht="15" customHeight="1" x14ac:dyDescent="0.25">
      <c r="A501" s="1">
        <f>+Tabla15[[#This Row],[1]]</f>
        <v>499</v>
      </c>
      <c r="B501" s="1" t="s">
        <v>1754</v>
      </c>
      <c r="C501" s="1">
        <v>1</v>
      </c>
      <c r="D501" s="1">
        <f>+IF(Tabla15[[#This Row],[NOMBRE DE LA CAUSA 2018]]=0,0,1)</f>
        <v>1</v>
      </c>
      <c r="E501" s="1">
        <f>+E500+Tabla15[[#This Row],[NOMBRE DE LA CAUSA 2019]]</f>
        <v>499</v>
      </c>
      <c r="F501" s="1">
        <f>+Tabla15[[#This Row],[0]]*Tabla15[[#This Row],[NOMBRE DE LA CAUSA 2019]]</f>
        <v>499</v>
      </c>
      <c r="G501" s="6" t="s">
        <v>739</v>
      </c>
      <c r="H501" s="1" t="s">
        <v>1755</v>
      </c>
      <c r="K501" s="1" t="s">
        <v>698</v>
      </c>
      <c r="L501" s="1" t="s">
        <v>1756</v>
      </c>
      <c r="M501" s="4">
        <v>2105</v>
      </c>
      <c r="N501" s="1" t="str">
        <f>+Tabla15[[#This Row],[NOMBRE DE LA CAUSA 2017]]</f>
        <v>MUERTE ACCIDENTAL O FORTUITA A RECLUSO</v>
      </c>
    </row>
    <row r="502" spans="1:14" ht="15" customHeight="1" x14ac:dyDescent="0.25">
      <c r="A502" s="1">
        <f>+Tabla15[[#This Row],[1]]</f>
        <v>500</v>
      </c>
      <c r="B502" s="1" t="s">
        <v>1757</v>
      </c>
      <c r="C502" s="1">
        <v>1</v>
      </c>
      <c r="D502" s="1">
        <f>+IF(Tabla15[[#This Row],[NOMBRE DE LA CAUSA 2018]]=0,0,1)</f>
        <v>1</v>
      </c>
      <c r="E502" s="1">
        <f>+E501+Tabla15[[#This Row],[NOMBRE DE LA CAUSA 2019]]</f>
        <v>500</v>
      </c>
      <c r="F502" s="1">
        <f>+Tabla15[[#This Row],[0]]*Tabla15[[#This Row],[NOMBRE DE LA CAUSA 2019]]</f>
        <v>500</v>
      </c>
      <c r="G502" s="6" t="s">
        <v>739</v>
      </c>
      <c r="H502" s="6" t="s">
        <v>1669</v>
      </c>
      <c r="I502" s="6"/>
      <c r="J502" s="6"/>
      <c r="K502" s="6" t="s">
        <v>698</v>
      </c>
      <c r="L502" s="1" t="s">
        <v>1758</v>
      </c>
      <c r="M502" s="4">
        <v>2059</v>
      </c>
      <c r="N502" s="1" t="str">
        <f>+Tabla15[[#This Row],[NOMBRE DE LA CAUSA 2017]]</f>
        <v>MUERTE AUTO INFLIGIDA DE CONSCRIPTO</v>
      </c>
    </row>
    <row r="503" spans="1:14" ht="15" customHeight="1" x14ac:dyDescent="0.25">
      <c r="A503" s="1">
        <f>+Tabla15[[#This Row],[1]]</f>
        <v>501</v>
      </c>
      <c r="B503" s="6" t="s">
        <v>1759</v>
      </c>
      <c r="C503" s="1">
        <v>1</v>
      </c>
      <c r="D503" s="1">
        <f>+IF(Tabla15[[#This Row],[NOMBRE DE LA CAUSA 2018]]=0,0,1)</f>
        <v>1</v>
      </c>
      <c r="E503" s="1">
        <f>+E502+Tabla15[[#This Row],[NOMBRE DE LA CAUSA 2019]]</f>
        <v>501</v>
      </c>
      <c r="F503" s="1">
        <f>+Tabla15[[#This Row],[0]]*Tabla15[[#This Row],[NOMBRE DE LA CAUSA 2019]]</f>
        <v>501</v>
      </c>
      <c r="G503" s="6" t="s">
        <v>739</v>
      </c>
      <c r="H503" s="1" t="s">
        <v>1672</v>
      </c>
      <c r="I503" s="6"/>
      <c r="J503" s="6"/>
      <c r="K503" s="6" t="s">
        <v>698</v>
      </c>
      <c r="L503" s="7" t="s">
        <v>1760</v>
      </c>
      <c r="M503" s="4">
        <v>2073</v>
      </c>
      <c r="N503" s="1" t="str">
        <f>+Tabla15[[#This Row],[NOMBRE DE LA CAUSA 2017]]</f>
        <v>MUERTE AUTO INFLIGIDA DE MIEMBRO VOLUNTARIO DE LA FUERZA PUBLICA</v>
      </c>
    </row>
    <row r="504" spans="1:14" ht="15" customHeight="1" x14ac:dyDescent="0.25">
      <c r="A504" s="1">
        <f>+Tabla15[[#This Row],[1]]</f>
        <v>502</v>
      </c>
      <c r="B504" s="6" t="s">
        <v>1761</v>
      </c>
      <c r="C504" s="1">
        <v>1</v>
      </c>
      <c r="D504" s="1">
        <f>+IF(Tabla15[[#This Row],[NOMBRE DE LA CAUSA 2018]]=0,0,1)</f>
        <v>1</v>
      </c>
      <c r="E504" s="1">
        <f>+E503+Tabla15[[#This Row],[NOMBRE DE LA CAUSA 2019]]</f>
        <v>502</v>
      </c>
      <c r="F504" s="1">
        <f>+Tabla15[[#This Row],[0]]*Tabla15[[#This Row],[NOMBRE DE LA CAUSA 2019]]</f>
        <v>502</v>
      </c>
      <c r="G504" s="6" t="s">
        <v>739</v>
      </c>
      <c r="H504" s="6" t="s">
        <v>1755</v>
      </c>
      <c r="I504" s="6"/>
      <c r="J504" s="6"/>
      <c r="K504" s="6" t="s">
        <v>698</v>
      </c>
      <c r="L504" s="7" t="s">
        <v>1762</v>
      </c>
      <c r="M504" s="4">
        <v>2104</v>
      </c>
      <c r="N504" s="1" t="str">
        <f>+Tabla15[[#This Row],[NOMBRE DE LA CAUSA 2017]]</f>
        <v>MUERTE AUTO INFLIGIDA DE RECLUSO</v>
      </c>
    </row>
    <row r="505" spans="1:14" ht="15" customHeight="1" x14ac:dyDescent="0.25">
      <c r="A505" s="1">
        <f>+Tabla15[[#This Row],[1]]</f>
        <v>503</v>
      </c>
      <c r="B505" s="1" t="s">
        <v>1763</v>
      </c>
      <c r="C505" s="1">
        <v>1</v>
      </c>
      <c r="D505" s="1">
        <f>+IF(Tabla15[[#This Row],[NOMBRE DE LA CAUSA 2018]]=0,0,1)</f>
        <v>1</v>
      </c>
      <c r="E505" s="1">
        <f>+E504+Tabla15[[#This Row],[NOMBRE DE LA CAUSA 2019]]</f>
        <v>503</v>
      </c>
      <c r="F505" s="1">
        <f>+Tabla15[[#This Row],[0]]*Tabla15[[#This Row],[NOMBRE DE LA CAUSA 2019]]</f>
        <v>503</v>
      </c>
      <c r="G505" s="6" t="s">
        <v>739</v>
      </c>
      <c r="H505" s="1" t="s">
        <v>799</v>
      </c>
      <c r="I505" s="6"/>
      <c r="J505" s="6"/>
      <c r="K505" s="6" t="s">
        <v>698</v>
      </c>
      <c r="L505" s="7" t="s">
        <v>1764</v>
      </c>
      <c r="M505" s="4">
        <v>2155</v>
      </c>
      <c r="N505" s="1" t="str">
        <f>+Tabla15[[#This Row],[NOMBRE DE LA CAUSA 2017]]</f>
        <v>MUERTE DE ALUMNO EN ESTABLECIMIENTO EDUCATIVO</v>
      </c>
    </row>
    <row r="506" spans="1:14" ht="15" customHeight="1" x14ac:dyDescent="0.25">
      <c r="A506" s="1">
        <f>+Tabla15[[#This Row],[1]]</f>
        <v>504</v>
      </c>
      <c r="B506" s="1" t="s">
        <v>1765</v>
      </c>
      <c r="C506" s="1">
        <v>1</v>
      </c>
      <c r="D506" s="1">
        <f>+IF(Tabla15[[#This Row],[NOMBRE DE LA CAUSA 2018]]=0,0,1)</f>
        <v>1</v>
      </c>
      <c r="E506" s="1">
        <f>+E505+Tabla15[[#This Row],[NOMBRE DE LA CAUSA 2019]]</f>
        <v>504</v>
      </c>
      <c r="F506" s="1">
        <f>+Tabla15[[#This Row],[0]]*Tabla15[[#This Row],[NOMBRE DE LA CAUSA 2019]]</f>
        <v>504</v>
      </c>
      <c r="G506" s="6" t="s">
        <v>739</v>
      </c>
      <c r="H506" s="1" t="s">
        <v>775</v>
      </c>
      <c r="K506" s="1" t="s">
        <v>698</v>
      </c>
      <c r="L506" s="7" t="s">
        <v>1766</v>
      </c>
      <c r="M506" s="4">
        <v>2053</v>
      </c>
      <c r="N506" s="1" t="str">
        <f>+Tabla15[[#This Row],[NOMBRE DE LA CAUSA 2017]]</f>
        <v>MUERTE DE CIVIL CON AERONAVE OFICIAL</v>
      </c>
    </row>
    <row r="507" spans="1:14" ht="15" customHeight="1" x14ac:dyDescent="0.25">
      <c r="A507" s="1">
        <f>+Tabla15[[#This Row],[1]]</f>
        <v>505</v>
      </c>
      <c r="B507" s="6" t="s">
        <v>1767</v>
      </c>
      <c r="C507" s="1">
        <v>1</v>
      </c>
      <c r="D507" s="1">
        <f>+IF(Tabla15[[#This Row],[NOMBRE DE LA CAUSA 2018]]=0,0,1)</f>
        <v>1</v>
      </c>
      <c r="E507" s="1">
        <f>+E506+Tabla15[[#This Row],[NOMBRE DE LA CAUSA 2019]]</f>
        <v>505</v>
      </c>
      <c r="F507" s="1">
        <f>+Tabla15[[#This Row],[0]]*Tabla15[[#This Row],[NOMBRE DE LA CAUSA 2019]]</f>
        <v>505</v>
      </c>
      <c r="G507" s="6" t="s">
        <v>701</v>
      </c>
      <c r="H507" s="6"/>
      <c r="I507" s="6"/>
      <c r="J507" s="6" t="s">
        <v>702</v>
      </c>
      <c r="K507" s="6" t="s">
        <v>698</v>
      </c>
      <c r="L507" s="7" t="s">
        <v>1768</v>
      </c>
      <c r="M507" s="4">
        <v>88</v>
      </c>
      <c r="N507" s="1" t="str">
        <f>+Tabla15[[#This Row],[NOMBRE DE LA CAUSA 2017]]</f>
        <v>MUERTE DE CIVIL CON ARMA DE DOTACION OFICIAL</v>
      </c>
    </row>
    <row r="508" spans="1:14" ht="15" customHeight="1" x14ac:dyDescent="0.25">
      <c r="A508" s="1">
        <f>+Tabla15[[#This Row],[1]]</f>
        <v>506</v>
      </c>
      <c r="B508" s="6" t="s">
        <v>1769</v>
      </c>
      <c r="C508" s="1">
        <v>1</v>
      </c>
      <c r="D508" s="1">
        <f>+IF(Tabla15[[#This Row],[NOMBRE DE LA CAUSA 2018]]=0,0,1)</f>
        <v>1</v>
      </c>
      <c r="E508" s="1">
        <f>+E507+Tabla15[[#This Row],[NOMBRE DE LA CAUSA 2019]]</f>
        <v>506</v>
      </c>
      <c r="F508" s="1">
        <f>+Tabla15[[#This Row],[0]]*Tabla15[[#This Row],[NOMBRE DE LA CAUSA 2019]]</f>
        <v>506</v>
      </c>
      <c r="G508" s="6" t="s">
        <v>739</v>
      </c>
      <c r="H508" s="6" t="s">
        <v>780</v>
      </c>
      <c r="I508" s="6"/>
      <c r="J508" s="6"/>
      <c r="K508" s="6" t="s">
        <v>698</v>
      </c>
      <c r="L508" s="7" t="s">
        <v>1770</v>
      </c>
      <c r="M508" s="4">
        <v>2056</v>
      </c>
      <c r="N508" s="1" t="str">
        <f>+Tabla15[[#This Row],[NOMBRE DE LA CAUSA 2017]]</f>
        <v>MUERTE DE CIVIL CON NAVE OFICIAL</v>
      </c>
    </row>
    <row r="509" spans="1:14" ht="15" customHeight="1" x14ac:dyDescent="0.25">
      <c r="A509" s="1">
        <f>+Tabla15[[#This Row],[1]]</f>
        <v>507</v>
      </c>
      <c r="B509" s="6" t="s">
        <v>1771</v>
      </c>
      <c r="C509" s="1">
        <v>1</v>
      </c>
      <c r="D509" s="1">
        <f>+IF(Tabla15[[#This Row],[NOMBRE DE LA CAUSA 2018]]=0,0,1)</f>
        <v>1</v>
      </c>
      <c r="E509" s="1">
        <f>+E508+Tabla15[[#This Row],[NOMBRE DE LA CAUSA 2019]]</f>
        <v>507</v>
      </c>
      <c r="F509" s="1">
        <f>+Tabla15[[#This Row],[0]]*Tabla15[[#This Row],[NOMBRE DE LA CAUSA 2019]]</f>
        <v>507</v>
      </c>
      <c r="G509" s="6" t="s">
        <v>701</v>
      </c>
      <c r="H509" s="6"/>
      <c r="I509" s="6"/>
      <c r="J509" s="6" t="s">
        <v>702</v>
      </c>
      <c r="K509" s="6" t="s">
        <v>698</v>
      </c>
      <c r="L509" s="1" t="s">
        <v>1772</v>
      </c>
      <c r="M509" s="4">
        <v>850</v>
      </c>
      <c r="N509" s="1" t="str">
        <f>+Tabla15[[#This Row],[NOMBRE DE LA CAUSA 2017]]</f>
        <v>MUERTE DE CIVIL CON VEHICULO OFICIAL</v>
      </c>
    </row>
    <row r="510" spans="1:14" ht="15" customHeight="1" x14ac:dyDescent="0.25">
      <c r="A510" s="1">
        <f>+Tabla15[[#This Row],[1]]</f>
        <v>508</v>
      </c>
      <c r="B510" s="6" t="s">
        <v>1773</v>
      </c>
      <c r="C510" s="1">
        <v>1</v>
      </c>
      <c r="D510" s="1">
        <f>+IF(Tabla15[[#This Row],[NOMBRE DE LA CAUSA 2018]]=0,0,1)</f>
        <v>1</v>
      </c>
      <c r="E510" s="1">
        <f>+E509+Tabla15[[#This Row],[NOMBRE DE LA CAUSA 2019]]</f>
        <v>508</v>
      </c>
      <c r="F510" s="1">
        <f>+Tabla15[[#This Row],[0]]*Tabla15[[#This Row],[NOMBRE DE LA CAUSA 2019]]</f>
        <v>508</v>
      </c>
      <c r="G510" s="6" t="s">
        <v>739</v>
      </c>
      <c r="H510" s="6" t="s">
        <v>1774</v>
      </c>
      <c r="I510" s="6"/>
      <c r="J510" s="6"/>
      <c r="K510" s="6" t="s">
        <v>698</v>
      </c>
      <c r="L510" s="1" t="s">
        <v>1775</v>
      </c>
      <c r="M510" s="4">
        <v>2090</v>
      </c>
      <c r="N510" s="1" t="str">
        <f>+Tabla15[[#This Row],[NOMBRE DE LA CAUSA 2017]]</f>
        <v>MUERTE DE CIVIL EN COMBATE O ENFRENTAMIENTO</v>
      </c>
    </row>
    <row r="511" spans="1:14" ht="15" customHeight="1" x14ac:dyDescent="0.25">
      <c r="A511" s="1">
        <f>+Tabla15[[#This Row],[1]]</f>
        <v>509</v>
      </c>
      <c r="B511" s="6" t="s">
        <v>1776</v>
      </c>
      <c r="C511" s="1">
        <v>1</v>
      </c>
      <c r="D511" s="1">
        <f>+IF(Tabla15[[#This Row],[NOMBRE DE LA CAUSA 2018]]=0,0,1)</f>
        <v>1</v>
      </c>
      <c r="E511" s="1">
        <f>+E510+Tabla15[[#This Row],[NOMBRE DE LA CAUSA 2019]]</f>
        <v>509</v>
      </c>
      <c r="F511" s="1">
        <f>+Tabla15[[#This Row],[0]]*Tabla15[[#This Row],[NOMBRE DE LA CAUSA 2019]]</f>
        <v>509</v>
      </c>
      <c r="G511" s="6" t="s">
        <v>739</v>
      </c>
      <c r="H511" s="1" t="s">
        <v>1774</v>
      </c>
      <c r="I511" s="6"/>
      <c r="J511" s="6"/>
      <c r="K511" s="6" t="s">
        <v>698</v>
      </c>
      <c r="L511" s="1" t="s">
        <v>1777</v>
      </c>
      <c r="M511" s="4">
        <v>2093</v>
      </c>
      <c r="N511" s="1" t="str">
        <f>+Tabla15[[#This Row],[NOMBRE DE LA CAUSA 2017]]</f>
        <v>MUERTE DE CIVIL EN ENFRENTAMIENTO ENTRE TROPAS</v>
      </c>
    </row>
    <row r="512" spans="1:14" ht="15" customHeight="1" x14ac:dyDescent="0.25">
      <c r="A512" s="1">
        <f>+Tabla15[[#This Row],[1]]</f>
        <v>510</v>
      </c>
      <c r="B512" s="6" t="s">
        <v>1778</v>
      </c>
      <c r="C512" s="1">
        <v>1</v>
      </c>
      <c r="D512" s="1">
        <f>+IF(Tabla15[[#This Row],[NOMBRE DE LA CAUSA 2018]]=0,0,1)</f>
        <v>1</v>
      </c>
      <c r="E512" s="1">
        <f>+E511+Tabla15[[#This Row],[NOMBRE DE LA CAUSA 2019]]</f>
        <v>510</v>
      </c>
      <c r="F512" s="1">
        <f>+Tabla15[[#This Row],[0]]*Tabla15[[#This Row],[NOMBRE DE LA CAUSA 2019]]</f>
        <v>510</v>
      </c>
      <c r="G512" s="6" t="s">
        <v>739</v>
      </c>
      <c r="H512" s="1" t="s">
        <v>1774</v>
      </c>
      <c r="I512" s="6"/>
      <c r="J512" s="6"/>
      <c r="K512" s="6" t="s">
        <v>698</v>
      </c>
      <c r="L512" s="1" t="s">
        <v>1779</v>
      </c>
      <c r="M512" s="4">
        <v>2087</v>
      </c>
      <c r="N512" s="1" t="str">
        <f>+Tabla15[[#This Row],[NOMBRE DE LA CAUSA 2017]]</f>
        <v>MUERTE DE CIVIL EN OPERATIVO MILITAR</v>
      </c>
    </row>
    <row r="513" spans="1:14" ht="15" customHeight="1" x14ac:dyDescent="0.25">
      <c r="A513" s="1">
        <f>+Tabla15[[#This Row],[1]]</f>
        <v>511</v>
      </c>
      <c r="B513" s="6" t="s">
        <v>1780</v>
      </c>
      <c r="C513" s="1">
        <v>1</v>
      </c>
      <c r="D513" s="1">
        <f>+IF(Tabla15[[#This Row],[NOMBRE DE LA CAUSA 2018]]=0,0,1)</f>
        <v>1</v>
      </c>
      <c r="E513" s="1">
        <f>+E512+Tabla15[[#This Row],[NOMBRE DE LA CAUSA 2019]]</f>
        <v>511</v>
      </c>
      <c r="F513" s="1">
        <f>+Tabla15[[#This Row],[0]]*Tabla15[[#This Row],[NOMBRE DE LA CAUSA 2019]]</f>
        <v>511</v>
      </c>
      <c r="G513" s="6" t="s">
        <v>701</v>
      </c>
      <c r="I513" s="6"/>
      <c r="J513" s="6" t="s">
        <v>702</v>
      </c>
      <c r="K513" s="6" t="s">
        <v>698</v>
      </c>
      <c r="L513" s="1" t="s">
        <v>1781</v>
      </c>
      <c r="M513" s="4">
        <v>104</v>
      </c>
      <c r="N513" s="1" t="str">
        <f>+Tabla15[[#This Row],[NOMBRE DE LA CAUSA 2017]]</f>
        <v>MUERTE DE CIVIL EN PROCEDIMIENTO DE POLICIA</v>
      </c>
    </row>
    <row r="514" spans="1:14" ht="15" customHeight="1" x14ac:dyDescent="0.25">
      <c r="A514" s="1">
        <f>+Tabla15[[#This Row],[1]]</f>
        <v>512</v>
      </c>
      <c r="B514" s="6" t="s">
        <v>1782</v>
      </c>
      <c r="C514" s="1">
        <v>1</v>
      </c>
      <c r="D514" s="1">
        <f>+IF(Tabla15[[#This Row],[NOMBRE DE LA CAUSA 2018]]=0,0,1)</f>
        <v>1</v>
      </c>
      <c r="E514" s="1">
        <f>+E513+Tabla15[[#This Row],[NOMBRE DE LA CAUSA 2019]]</f>
        <v>512</v>
      </c>
      <c r="F514" s="1">
        <f>+Tabla15[[#This Row],[0]]*Tabla15[[#This Row],[NOMBRE DE LA CAUSA 2019]]</f>
        <v>512</v>
      </c>
      <c r="G514" s="6" t="s">
        <v>739</v>
      </c>
      <c r="H514" s="1" t="s">
        <v>818</v>
      </c>
      <c r="I514" s="6"/>
      <c r="J514" s="6"/>
      <c r="K514" s="6" t="s">
        <v>698</v>
      </c>
      <c r="L514" s="1" t="s">
        <v>1783</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1784</v>
      </c>
      <c r="C515" s="1">
        <v>1</v>
      </c>
      <c r="D515" s="1">
        <f>+IF(Tabla15[[#This Row],[NOMBRE DE LA CAUSA 2018]]=0,0,1)</f>
        <v>1</v>
      </c>
      <c r="E515" s="1">
        <f>+E514+Tabla15[[#This Row],[NOMBRE DE LA CAUSA 2019]]</f>
        <v>513</v>
      </c>
      <c r="F515" s="1">
        <f>+Tabla15[[#This Row],[0]]*Tabla15[[#This Row],[NOMBRE DE LA CAUSA 2019]]</f>
        <v>513</v>
      </c>
      <c r="G515" s="6" t="s">
        <v>739</v>
      </c>
      <c r="H515" s="1" t="s">
        <v>821</v>
      </c>
      <c r="K515" s="1" t="s">
        <v>698</v>
      </c>
      <c r="L515" s="1" t="s">
        <v>1785</v>
      </c>
      <c r="M515" s="4">
        <v>2144</v>
      </c>
      <c r="N515" s="1" t="str">
        <f>+Tabla15[[#This Row],[NOMBRE DE LA CAUSA 2017]]</f>
        <v>MUERTE DE CIVIL POR ACTO TERRORISTA CONTRA POBLACION CIVIL</v>
      </c>
    </row>
    <row r="516" spans="1:14" ht="15" customHeight="1" x14ac:dyDescent="0.25">
      <c r="A516" s="1">
        <f>+Tabla15[[#This Row],[1]]</f>
        <v>514</v>
      </c>
      <c r="B516" s="6" t="s">
        <v>1786</v>
      </c>
      <c r="C516" s="1">
        <v>1</v>
      </c>
      <c r="D516" s="1">
        <f>+IF(Tabla15[[#This Row],[NOMBRE DE LA CAUSA 2018]]=0,0,1)</f>
        <v>1</v>
      </c>
      <c r="E516" s="1">
        <f>+E515+Tabla15[[#This Row],[NOMBRE DE LA CAUSA 2019]]</f>
        <v>514</v>
      </c>
      <c r="F516" s="1">
        <f>+Tabla15[[#This Row],[0]]*Tabla15[[#This Row],[NOMBRE DE LA CAUSA 2019]]</f>
        <v>514</v>
      </c>
      <c r="G516" s="6" t="s">
        <v>701</v>
      </c>
      <c r="I516" s="6"/>
      <c r="J516" s="6" t="s">
        <v>702</v>
      </c>
      <c r="K516" s="6" t="s">
        <v>698</v>
      </c>
      <c r="L516" s="1" t="s">
        <v>1787</v>
      </c>
      <c r="M516" s="4">
        <v>105</v>
      </c>
      <c r="N516" s="1" t="str">
        <f>+Tabla15[[#This Row],[NOMBRE DE LA CAUSA 2017]]</f>
        <v>MUERTE DE CIVIL POR EXPLOSION DE MINA ANTIPERSONAL</v>
      </c>
    </row>
    <row r="517" spans="1:14" ht="15" customHeight="1" x14ac:dyDescent="0.25">
      <c r="A517" s="1">
        <f>+Tabla15[[#This Row],[1]]</f>
        <v>515</v>
      </c>
      <c r="B517" s="6" t="s">
        <v>1788</v>
      </c>
      <c r="C517" s="1">
        <v>1</v>
      </c>
      <c r="D517" s="1">
        <f>+IF(Tabla15[[#This Row],[NOMBRE DE LA CAUSA 2018]]=0,0,1)</f>
        <v>1</v>
      </c>
      <c r="E517" s="1">
        <f>+E516+Tabla15[[#This Row],[NOMBRE DE LA CAUSA 2019]]</f>
        <v>515</v>
      </c>
      <c r="F517" s="1">
        <f>+Tabla15[[#This Row],[0]]*Tabla15[[#This Row],[NOMBRE DE LA CAUSA 2019]]</f>
        <v>515</v>
      </c>
      <c r="G517" s="6" t="s">
        <v>701</v>
      </c>
      <c r="I517" s="6"/>
      <c r="J517" s="6" t="s">
        <v>702</v>
      </c>
      <c r="K517" s="6" t="s">
        <v>698</v>
      </c>
      <c r="L517" s="1" t="s">
        <v>1789</v>
      </c>
      <c r="M517" s="4">
        <v>332</v>
      </c>
      <c r="N517" s="1" t="str">
        <f>+Tabla15[[#This Row],[NOMBRE DE LA CAUSA 2017]]</f>
        <v>MUERTE DE CIVIL POR GRUPO ARMADO ILEGAL</v>
      </c>
    </row>
    <row r="518" spans="1:14" ht="15" customHeight="1" x14ac:dyDescent="0.25">
      <c r="A518" s="1">
        <f>+Tabla15[[#This Row],[1]]</f>
        <v>516</v>
      </c>
      <c r="B518" s="6" t="s">
        <v>1790</v>
      </c>
      <c r="C518" s="1">
        <v>1</v>
      </c>
      <c r="D518" s="1">
        <f>+IF(Tabla15[[#This Row],[NOMBRE DE LA CAUSA 2018]]=0,0,1)</f>
        <v>1</v>
      </c>
      <c r="E518" s="1">
        <f>+E517+Tabla15[[#This Row],[NOMBRE DE LA CAUSA 2019]]</f>
        <v>516</v>
      </c>
      <c r="F518" s="1">
        <f>+Tabla15[[#This Row],[0]]*Tabla15[[#This Row],[NOMBRE DE LA CAUSA 2019]]</f>
        <v>516</v>
      </c>
      <c r="G518" s="6" t="s">
        <v>701</v>
      </c>
      <c r="I518" s="6"/>
      <c r="J518" s="6" t="s">
        <v>702</v>
      </c>
      <c r="K518" s="6" t="s">
        <v>698</v>
      </c>
      <c r="L518" s="1" t="s">
        <v>1791</v>
      </c>
      <c r="M518" s="4">
        <v>801</v>
      </c>
      <c r="N518" s="1" t="str">
        <f>+Tabla15[[#This Row],[NOMBRE DE LA CAUSA 2017]]</f>
        <v>MUERTE DE CONSCRIPTO CON AERONAVE OFICIAL</v>
      </c>
    </row>
    <row r="519" spans="1:14" ht="15" customHeight="1" x14ac:dyDescent="0.25">
      <c r="A519" s="1">
        <f>+Tabla15[[#This Row],[1]]</f>
        <v>517</v>
      </c>
      <c r="B519" s="6" t="s">
        <v>1792</v>
      </c>
      <c r="C519" s="1">
        <v>1</v>
      </c>
      <c r="D519" s="1">
        <f>+IF(Tabla15[[#This Row],[NOMBRE DE LA CAUSA 2018]]=0,0,1)</f>
        <v>1</v>
      </c>
      <c r="E519" s="1">
        <f>+E518+Tabla15[[#This Row],[NOMBRE DE LA CAUSA 2019]]</f>
        <v>517</v>
      </c>
      <c r="F519" s="1">
        <f>+Tabla15[[#This Row],[0]]*Tabla15[[#This Row],[NOMBRE DE LA CAUSA 2019]]</f>
        <v>517</v>
      </c>
      <c r="G519" s="6" t="s">
        <v>701</v>
      </c>
      <c r="I519" s="6"/>
      <c r="J519" s="6" t="s">
        <v>702</v>
      </c>
      <c r="K519" s="6" t="s">
        <v>698</v>
      </c>
      <c r="L519" s="1" t="s">
        <v>1793</v>
      </c>
      <c r="M519" s="4">
        <v>317</v>
      </c>
      <c r="N519" s="1" t="str">
        <f>+Tabla15[[#This Row],[NOMBRE DE LA CAUSA 2017]]</f>
        <v>MUERTE DE CONSCRIPTO CON ARMA DE DOTACION OFICIAL</v>
      </c>
    </row>
    <row r="520" spans="1:14" ht="15" customHeight="1" x14ac:dyDescent="0.25">
      <c r="A520" s="1">
        <f>+Tabla15[[#This Row],[1]]</f>
        <v>518</v>
      </c>
      <c r="B520" s="6" t="s">
        <v>1794</v>
      </c>
      <c r="C520" s="1">
        <v>1</v>
      </c>
      <c r="D520" s="1">
        <f>+IF(Tabla15[[#This Row],[NOMBRE DE LA CAUSA 2018]]=0,0,1)</f>
        <v>1</v>
      </c>
      <c r="E520" s="1">
        <f>+E519+Tabla15[[#This Row],[NOMBRE DE LA CAUSA 2019]]</f>
        <v>518</v>
      </c>
      <c r="F520" s="1">
        <f>+Tabla15[[#This Row],[0]]*Tabla15[[#This Row],[NOMBRE DE LA CAUSA 2019]]</f>
        <v>518</v>
      </c>
      <c r="G520" s="6" t="s">
        <v>701</v>
      </c>
      <c r="I520" s="6"/>
      <c r="J520" s="6" t="s">
        <v>702</v>
      </c>
      <c r="K520" s="6" t="s">
        <v>698</v>
      </c>
      <c r="L520" s="7" t="s">
        <v>1795</v>
      </c>
      <c r="M520" s="4">
        <v>802</v>
      </c>
      <c r="N520" s="1" t="str">
        <f>+Tabla15[[#This Row],[NOMBRE DE LA CAUSA 2017]]</f>
        <v>MUERTE DE CONSCRIPTO CON NAVE OFICIAL</v>
      </c>
    </row>
    <row r="521" spans="1:14" ht="15" customHeight="1" x14ac:dyDescent="0.25">
      <c r="A521" s="1">
        <f>+Tabla15[[#This Row],[1]]</f>
        <v>519</v>
      </c>
      <c r="B521" s="6" t="s">
        <v>1796</v>
      </c>
      <c r="C521" s="1">
        <v>1</v>
      </c>
      <c r="D521" s="1">
        <f>+IF(Tabla15[[#This Row],[NOMBRE DE LA CAUSA 2018]]=0,0,1)</f>
        <v>1</v>
      </c>
      <c r="E521" s="1">
        <f>+E520+Tabla15[[#This Row],[NOMBRE DE LA CAUSA 2019]]</f>
        <v>519</v>
      </c>
      <c r="F521" s="1">
        <f>+Tabla15[[#This Row],[0]]*Tabla15[[#This Row],[NOMBRE DE LA CAUSA 2019]]</f>
        <v>519</v>
      </c>
      <c r="G521" s="6" t="s">
        <v>701</v>
      </c>
      <c r="I521" s="6"/>
      <c r="J521" s="6" t="s">
        <v>702</v>
      </c>
      <c r="K521" s="6" t="s">
        <v>698</v>
      </c>
      <c r="L521" s="7" t="s">
        <v>1797</v>
      </c>
      <c r="M521" s="4">
        <v>799</v>
      </c>
      <c r="N521" s="1" t="str">
        <f>+Tabla15[[#This Row],[NOMBRE DE LA CAUSA 2017]]</f>
        <v>MUERTE DE CONSCRIPTO CON VEHICULO OFICIAL</v>
      </c>
    </row>
    <row r="522" spans="1:14" ht="15" customHeight="1" x14ac:dyDescent="0.25">
      <c r="A522" s="1">
        <f>+Tabla15[[#This Row],[1]]</f>
        <v>520</v>
      </c>
      <c r="B522" s="1" t="s">
        <v>1798</v>
      </c>
      <c r="C522" s="1">
        <v>1</v>
      </c>
      <c r="D522" s="1">
        <f>+IF(Tabla15[[#This Row],[NOMBRE DE LA CAUSA 2018]]=0,0,1)</f>
        <v>1</v>
      </c>
      <c r="E522" s="1">
        <f>+E521+Tabla15[[#This Row],[NOMBRE DE LA CAUSA 2019]]</f>
        <v>520</v>
      </c>
      <c r="F522" s="1">
        <f>+Tabla15[[#This Row],[0]]*Tabla15[[#This Row],[NOMBRE DE LA CAUSA 2019]]</f>
        <v>520</v>
      </c>
      <c r="G522" s="6" t="s">
        <v>696</v>
      </c>
      <c r="K522" s="1" t="s">
        <v>698</v>
      </c>
      <c r="L522" s="7" t="s">
        <v>1799</v>
      </c>
      <c r="M522" s="4">
        <v>2062</v>
      </c>
      <c r="N522" s="1" t="str">
        <f>+Tabla15[[#This Row],[NOMBRE DE LA CAUSA 2017]]</f>
        <v>MUERTE DE CONSCRIPTO DERIVADA DE LA PRESTACION DEL SERVICIO DE SALUD</v>
      </c>
    </row>
    <row r="523" spans="1:14" ht="15" customHeight="1" x14ac:dyDescent="0.25">
      <c r="A523" s="1">
        <f>+Tabla15[[#This Row],[1]]</f>
        <v>521</v>
      </c>
      <c r="B523" s="1" t="s">
        <v>1800</v>
      </c>
      <c r="C523" s="1">
        <v>1</v>
      </c>
      <c r="D523" s="1">
        <f>+IF(Tabla15[[#This Row],[NOMBRE DE LA CAUSA 2018]]=0,0,1)</f>
        <v>1</v>
      </c>
      <c r="E523" s="1">
        <f>+E522+Tabla15[[#This Row],[NOMBRE DE LA CAUSA 2019]]</f>
        <v>521</v>
      </c>
      <c r="F523" s="1">
        <f>+Tabla15[[#This Row],[0]]*Tabla15[[#This Row],[NOMBRE DE LA CAUSA 2019]]</f>
        <v>521</v>
      </c>
      <c r="G523" s="6" t="s">
        <v>739</v>
      </c>
      <c r="H523" s="1" t="s">
        <v>1801</v>
      </c>
      <c r="I523" s="6"/>
      <c r="J523" s="6"/>
      <c r="K523" s="6" t="s">
        <v>698</v>
      </c>
      <c r="L523" s="7" t="s">
        <v>1802</v>
      </c>
      <c r="M523" s="4">
        <v>2066</v>
      </c>
      <c r="N523" s="1" t="str">
        <f>+Tabla15[[#This Row],[NOMBRE DE LA CAUSA 2017]]</f>
        <v>MUERTE DE CONSCRIPTO EN COMBATE O ENFRENTAMIENTO</v>
      </c>
    </row>
    <row r="524" spans="1:14" ht="15" customHeight="1" x14ac:dyDescent="0.25">
      <c r="A524" s="1">
        <f>+Tabla15[[#This Row],[1]]</f>
        <v>522</v>
      </c>
      <c r="B524" s="6" t="s">
        <v>1803</v>
      </c>
      <c r="C524" s="1">
        <v>1</v>
      </c>
      <c r="D524" s="1">
        <f>+IF(Tabla15[[#This Row],[NOMBRE DE LA CAUSA 2018]]=0,0,1)</f>
        <v>1</v>
      </c>
      <c r="E524" s="1">
        <f>+E523+Tabla15[[#This Row],[NOMBRE DE LA CAUSA 2019]]</f>
        <v>522</v>
      </c>
      <c r="F524" s="1">
        <f>+Tabla15[[#This Row],[0]]*Tabla15[[#This Row],[NOMBRE DE LA CAUSA 2019]]</f>
        <v>522</v>
      </c>
      <c r="G524" s="6" t="s">
        <v>739</v>
      </c>
      <c r="H524" s="1" t="s">
        <v>1801</v>
      </c>
      <c r="I524" s="6"/>
      <c r="J524" s="6"/>
      <c r="K524" s="6" t="s">
        <v>698</v>
      </c>
      <c r="L524" s="7" t="s">
        <v>1804</v>
      </c>
      <c r="M524" s="4">
        <v>2070</v>
      </c>
      <c r="N524" s="1" t="str">
        <f>+Tabla15[[#This Row],[NOMBRE DE LA CAUSA 2017]]</f>
        <v>MUERTE DE CONSCRIPTO EN ENFRENTAMIENTO ENTRE TROPAS</v>
      </c>
    </row>
    <row r="525" spans="1:14" ht="15" customHeight="1" x14ac:dyDescent="0.25">
      <c r="A525" s="1">
        <f>+Tabla15[[#This Row],[1]]</f>
        <v>523</v>
      </c>
      <c r="B525" s="6" t="s">
        <v>1805</v>
      </c>
      <c r="C525" s="1">
        <v>1</v>
      </c>
      <c r="D525" s="1">
        <f>+IF(Tabla15[[#This Row],[NOMBRE DE LA CAUSA 2018]]=0,0,1)</f>
        <v>1</v>
      </c>
      <c r="E525" s="1">
        <f>+E524+Tabla15[[#This Row],[NOMBRE DE LA CAUSA 2019]]</f>
        <v>523</v>
      </c>
      <c r="F525" s="1">
        <f>+Tabla15[[#This Row],[0]]*Tabla15[[#This Row],[NOMBRE DE LA CAUSA 2019]]</f>
        <v>523</v>
      </c>
      <c r="G525" s="6" t="s">
        <v>701</v>
      </c>
      <c r="I525" s="6"/>
      <c r="J525" s="6" t="s">
        <v>702</v>
      </c>
      <c r="K525" s="6" t="s">
        <v>698</v>
      </c>
      <c r="L525" s="7" t="s">
        <v>1806</v>
      </c>
      <c r="M525" s="4">
        <v>740</v>
      </c>
      <c r="N525" s="1" t="str">
        <f>+Tabla15[[#This Row],[NOMBRE DE LA CAUSA 2017]]</f>
        <v>MUERTE DE CONSCRIPTO EN INSTRUCCION</v>
      </c>
    </row>
    <row r="526" spans="1:14" ht="15" customHeight="1" x14ac:dyDescent="0.25">
      <c r="A526" s="1">
        <f>+Tabla15[[#This Row],[1]]</f>
        <v>524</v>
      </c>
      <c r="B526" s="6" t="s">
        <v>1807</v>
      </c>
      <c r="C526" s="1">
        <v>1</v>
      </c>
      <c r="D526" s="1">
        <f>+IF(Tabla15[[#This Row],[NOMBRE DE LA CAUSA 2018]]=0,0,1)</f>
        <v>1</v>
      </c>
      <c r="E526" s="1">
        <f>+E525+Tabla15[[#This Row],[NOMBRE DE LA CAUSA 2019]]</f>
        <v>524</v>
      </c>
      <c r="F526" s="1">
        <f>+Tabla15[[#This Row],[0]]*Tabla15[[#This Row],[NOMBRE DE LA CAUSA 2019]]</f>
        <v>524</v>
      </c>
      <c r="G526" s="6" t="s">
        <v>739</v>
      </c>
      <c r="H526" s="1" t="s">
        <v>1801</v>
      </c>
      <c r="I526" s="6"/>
      <c r="J526" s="6"/>
      <c r="K526" s="6" t="s">
        <v>698</v>
      </c>
      <c r="L526" s="7" t="s">
        <v>1808</v>
      </c>
      <c r="M526" s="4">
        <v>2064</v>
      </c>
      <c r="N526" s="1" t="str">
        <f>+Tabla15[[#This Row],[NOMBRE DE LA CAUSA 2017]]</f>
        <v>MUERTE DE CONSCRIPTO EN OPERATIVO MILITAR</v>
      </c>
    </row>
    <row r="527" spans="1:14" ht="15" customHeight="1" x14ac:dyDescent="0.25">
      <c r="A527" s="1">
        <f>+Tabla15[[#This Row],[1]]</f>
        <v>525</v>
      </c>
      <c r="B527" s="6" t="s">
        <v>1809</v>
      </c>
      <c r="C527" s="1">
        <v>1</v>
      </c>
      <c r="D527" s="1">
        <f>+IF(Tabla15[[#This Row],[NOMBRE DE LA CAUSA 2018]]=0,0,1)</f>
        <v>1</v>
      </c>
      <c r="E527" s="1">
        <f>+E526+Tabla15[[#This Row],[NOMBRE DE LA CAUSA 2019]]</f>
        <v>525</v>
      </c>
      <c r="F527" s="1">
        <f>+Tabla15[[#This Row],[0]]*Tabla15[[#This Row],[NOMBRE DE LA CAUSA 2019]]</f>
        <v>525</v>
      </c>
      <c r="G527" s="6" t="s">
        <v>739</v>
      </c>
      <c r="H527" s="1" t="s">
        <v>1801</v>
      </c>
      <c r="I527" s="6"/>
      <c r="J527" s="6"/>
      <c r="K527" s="6" t="s">
        <v>698</v>
      </c>
      <c r="L527" s="7" t="s">
        <v>1615</v>
      </c>
      <c r="M527" s="4">
        <v>2069</v>
      </c>
      <c r="N527" s="1" t="str">
        <f>+Tabla15[[#This Row],[NOMBRE DE LA CAUSA 2017]]</f>
        <v>MUERTE DE CONSCRIPTO EN PROCEDIMIENTO DE POLICIA</v>
      </c>
    </row>
    <row r="528" spans="1:14" ht="15" customHeight="1" x14ac:dyDescent="0.25">
      <c r="A528" s="1">
        <f>+Tabla15[[#This Row],[1]]</f>
        <v>526</v>
      </c>
      <c r="B528" s="1" t="s">
        <v>1810</v>
      </c>
      <c r="C528" s="1">
        <v>1</v>
      </c>
      <c r="D528" s="1">
        <f>+IF(Tabla15[[#This Row],[NOMBRE DE LA CAUSA 2018]]=0,0,1)</f>
        <v>1</v>
      </c>
      <c r="E528" s="1">
        <f>+E527+Tabla15[[#This Row],[NOMBRE DE LA CAUSA 2019]]</f>
        <v>526</v>
      </c>
      <c r="F528" s="1">
        <f>+Tabla15[[#This Row],[0]]*Tabla15[[#This Row],[NOMBRE DE LA CAUSA 2019]]</f>
        <v>526</v>
      </c>
      <c r="G528" s="6" t="s">
        <v>701</v>
      </c>
      <c r="J528" s="1" t="s">
        <v>702</v>
      </c>
      <c r="K528" s="1" t="s">
        <v>698</v>
      </c>
      <c r="L528" s="1" t="s">
        <v>1811</v>
      </c>
      <c r="M528" s="4">
        <v>748</v>
      </c>
      <c r="N528" s="1" t="str">
        <f>+Tabla15[[#This Row],[NOMBRE DE LA CAUSA 2017]]</f>
        <v>MUERTE DE CONSCRIPTO POR ACTO TERRORISTA</v>
      </c>
    </row>
    <row r="529" spans="1:14" ht="15" customHeight="1" x14ac:dyDescent="0.25">
      <c r="A529" s="1">
        <f>+Tabla15[[#This Row],[1]]</f>
        <v>527</v>
      </c>
      <c r="B529" s="1" t="s">
        <v>1812</v>
      </c>
      <c r="C529" s="1">
        <v>1</v>
      </c>
      <c r="D529" s="1">
        <f>+IF(Tabla15[[#This Row],[NOMBRE DE LA CAUSA 2018]]=0,0,1)</f>
        <v>1</v>
      </c>
      <c r="E529" s="1">
        <f>+E528+Tabla15[[#This Row],[NOMBRE DE LA CAUSA 2019]]</f>
        <v>527</v>
      </c>
      <c r="F529" s="1">
        <f>+Tabla15[[#This Row],[0]]*Tabla15[[#This Row],[NOMBRE DE LA CAUSA 2019]]</f>
        <v>527</v>
      </c>
      <c r="G529" s="6" t="s">
        <v>696</v>
      </c>
      <c r="K529" s="1" t="s">
        <v>698</v>
      </c>
      <c r="L529" s="1" t="s">
        <v>1813</v>
      </c>
      <c r="M529" s="4">
        <v>2192</v>
      </c>
      <c r="N529" s="1" t="str">
        <f>+Tabla15[[#This Row],[NOMBRE DE LA CAUSA 2017]]</f>
        <v>MUERTE DE CONSCRIPTO POR DESCONOCIDOS</v>
      </c>
    </row>
    <row r="530" spans="1:14" ht="15" customHeight="1" x14ac:dyDescent="0.25">
      <c r="A530" s="1">
        <f>+Tabla15[[#This Row],[1]]</f>
        <v>528</v>
      </c>
      <c r="B530" s="1" t="s">
        <v>1814</v>
      </c>
      <c r="C530" s="1">
        <v>1</v>
      </c>
      <c r="D530" s="1">
        <f>+IF(Tabla15[[#This Row],[NOMBRE DE LA CAUSA 2018]]=0,0,1)</f>
        <v>1</v>
      </c>
      <c r="E530" s="1">
        <f>+E529+Tabla15[[#This Row],[NOMBRE DE LA CAUSA 2019]]</f>
        <v>528</v>
      </c>
      <c r="F530" s="1">
        <f>+Tabla15[[#This Row],[0]]*Tabla15[[#This Row],[NOMBRE DE LA CAUSA 2019]]</f>
        <v>528</v>
      </c>
      <c r="G530" s="6" t="s">
        <v>701</v>
      </c>
      <c r="H530" s="6"/>
      <c r="I530" s="6"/>
      <c r="J530" s="6" t="s">
        <v>702</v>
      </c>
      <c r="K530" s="6" t="s">
        <v>698</v>
      </c>
      <c r="L530" s="1" t="s">
        <v>1815</v>
      </c>
      <c r="M530" s="4">
        <v>551</v>
      </c>
      <c r="N530" s="1" t="str">
        <f>+Tabla15[[#This Row],[NOMBRE DE LA CAUSA 2017]]</f>
        <v>MUERTE DE CONSCRIPTO POR EXPLOSION DE MINA ANTIPERSONAL</v>
      </c>
    </row>
    <row r="531" spans="1:14" ht="15" customHeight="1" x14ac:dyDescent="0.25">
      <c r="A531" s="1">
        <f>+Tabla15[[#This Row],[1]]</f>
        <v>529</v>
      </c>
      <c r="B531" s="6" t="s">
        <v>1816</v>
      </c>
      <c r="C531" s="1">
        <v>1</v>
      </c>
      <c r="D531" s="1">
        <f>+IF(Tabla15[[#This Row],[NOMBRE DE LA CAUSA 2018]]=0,0,1)</f>
        <v>1</v>
      </c>
      <c r="E531" s="1">
        <f>+E530+Tabla15[[#This Row],[NOMBRE DE LA CAUSA 2019]]</f>
        <v>529</v>
      </c>
      <c r="F531" s="1">
        <f>+Tabla15[[#This Row],[0]]*Tabla15[[#This Row],[NOMBRE DE LA CAUSA 2019]]</f>
        <v>529</v>
      </c>
      <c r="G531" s="6" t="s">
        <v>701</v>
      </c>
      <c r="H531" s="6"/>
      <c r="I531" s="6"/>
      <c r="J531" s="6" t="s">
        <v>702</v>
      </c>
      <c r="K531" s="6" t="s">
        <v>698</v>
      </c>
      <c r="L531" s="7" t="s">
        <v>1817</v>
      </c>
      <c r="M531" s="4">
        <v>795</v>
      </c>
      <c r="N531" s="1" t="str">
        <f>+Tabla15[[#This Row],[NOMBRE DE LA CAUSA 2017]]</f>
        <v>MUERTE DE MIEMBRO VOLUNTARIO DE LA FUERZA PUBLICA CON AERONAVE OFICIAL</v>
      </c>
    </row>
    <row r="532" spans="1:14" ht="15" customHeight="1" x14ac:dyDescent="0.25">
      <c r="A532" s="1">
        <f>+Tabla15[[#This Row],[1]]</f>
        <v>530</v>
      </c>
      <c r="B532" s="1" t="s">
        <v>1818</v>
      </c>
      <c r="C532" s="1">
        <v>1</v>
      </c>
      <c r="D532" s="1">
        <f>+IF(Tabla15[[#This Row],[NOMBRE DE LA CAUSA 2018]]=0,0,1)</f>
        <v>1</v>
      </c>
      <c r="E532" s="1">
        <f>+E531+Tabla15[[#This Row],[NOMBRE DE LA CAUSA 2019]]</f>
        <v>530</v>
      </c>
      <c r="F532" s="1">
        <f>+Tabla15[[#This Row],[0]]*Tabla15[[#This Row],[NOMBRE DE LA CAUSA 2019]]</f>
        <v>530</v>
      </c>
      <c r="G532" s="6" t="s">
        <v>701</v>
      </c>
      <c r="J532" s="1" t="s">
        <v>702</v>
      </c>
      <c r="K532" s="1" t="s">
        <v>698</v>
      </c>
      <c r="L532" s="7" t="s">
        <v>1819</v>
      </c>
      <c r="M532" s="4">
        <v>323</v>
      </c>
      <c r="N532" s="1" t="str">
        <f>+Tabla15[[#This Row],[NOMBRE DE LA CAUSA 2017]]</f>
        <v>MUERTE DE MIEMBRO VOLUNTARIO DE LA FUERZA PUBLICA CON ARMA DE DOTACION OFICIAL</v>
      </c>
    </row>
    <row r="533" spans="1:14" ht="15" customHeight="1" x14ac:dyDescent="0.25">
      <c r="A533" s="1">
        <f>+Tabla15[[#This Row],[1]]</f>
        <v>531</v>
      </c>
      <c r="B533" s="6" t="s">
        <v>1820</v>
      </c>
      <c r="C533" s="1">
        <v>1</v>
      </c>
      <c r="D533" s="1">
        <f>+IF(Tabla15[[#This Row],[NOMBRE DE LA CAUSA 2018]]=0,0,1)</f>
        <v>1</v>
      </c>
      <c r="E533" s="1">
        <f>+E532+Tabla15[[#This Row],[NOMBRE DE LA CAUSA 2019]]</f>
        <v>531</v>
      </c>
      <c r="F533" s="1">
        <f>+Tabla15[[#This Row],[0]]*Tabla15[[#This Row],[NOMBRE DE LA CAUSA 2019]]</f>
        <v>531</v>
      </c>
      <c r="G533" s="6" t="s">
        <v>701</v>
      </c>
      <c r="H533" s="6"/>
      <c r="I533" s="6"/>
      <c r="J533" s="6" t="s">
        <v>702</v>
      </c>
      <c r="K533" s="6" t="s">
        <v>698</v>
      </c>
      <c r="L533" s="7" t="s">
        <v>1821</v>
      </c>
      <c r="M533" s="4">
        <v>1980</v>
      </c>
      <c r="N533" s="1" t="str">
        <f>+Tabla15[[#This Row],[NOMBRE DE LA CAUSA 2017]]</f>
        <v>MUERTE DE MIEMBRO VOLUNTARIO DE LA FUERZA PUBLICA CON ARMA DE USO PERSONAL</v>
      </c>
    </row>
    <row r="534" spans="1:14" ht="15" customHeight="1" x14ac:dyDescent="0.25">
      <c r="A534" s="1">
        <f>+Tabla15[[#This Row],[1]]</f>
        <v>532</v>
      </c>
      <c r="B534" s="1" t="s">
        <v>1822</v>
      </c>
      <c r="C534" s="1">
        <v>1</v>
      </c>
      <c r="D534" s="1">
        <f>+IF(Tabla15[[#This Row],[NOMBRE DE LA CAUSA 2018]]=0,0,1)</f>
        <v>1</v>
      </c>
      <c r="E534" s="1">
        <f>+E533+Tabla15[[#This Row],[NOMBRE DE LA CAUSA 2019]]</f>
        <v>532</v>
      </c>
      <c r="F534" s="1">
        <f>+Tabla15[[#This Row],[0]]*Tabla15[[#This Row],[NOMBRE DE LA CAUSA 2019]]</f>
        <v>532</v>
      </c>
      <c r="G534" s="6" t="s">
        <v>701</v>
      </c>
      <c r="J534" s="1" t="s">
        <v>702</v>
      </c>
      <c r="K534" s="1" t="s">
        <v>698</v>
      </c>
      <c r="L534" s="1" t="s">
        <v>1823</v>
      </c>
      <c r="M534" s="4">
        <v>797</v>
      </c>
      <c r="N534" s="1" t="str">
        <f>+Tabla15[[#This Row],[NOMBRE DE LA CAUSA 2017]]</f>
        <v>MUERTE DE MIEMBRO VOLUNTARIO DE LA FUERZA PUBLICA CON NAVE OFICIAL</v>
      </c>
    </row>
    <row r="535" spans="1:14" ht="15" customHeight="1" x14ac:dyDescent="0.25">
      <c r="A535" s="1">
        <f>+Tabla15[[#This Row],[1]]</f>
        <v>533</v>
      </c>
      <c r="B535" s="1" t="s">
        <v>1824</v>
      </c>
      <c r="C535" s="1">
        <v>1</v>
      </c>
      <c r="D535" s="1">
        <f>+IF(Tabla15[[#This Row],[NOMBRE DE LA CAUSA 2018]]=0,0,1)</f>
        <v>1</v>
      </c>
      <c r="E535" s="1">
        <f>+E534+Tabla15[[#This Row],[NOMBRE DE LA CAUSA 2019]]</f>
        <v>533</v>
      </c>
      <c r="F535" s="1">
        <f>+Tabla15[[#This Row],[0]]*Tabla15[[#This Row],[NOMBRE DE LA CAUSA 2019]]</f>
        <v>533</v>
      </c>
      <c r="G535" s="6" t="s">
        <v>701</v>
      </c>
      <c r="J535" s="1" t="s">
        <v>702</v>
      </c>
      <c r="K535" s="1" t="s">
        <v>698</v>
      </c>
      <c r="L535" s="1" t="s">
        <v>1825</v>
      </c>
      <c r="M535" s="4">
        <v>793</v>
      </c>
      <c r="N535" s="1" t="str">
        <f>+Tabla15[[#This Row],[NOMBRE DE LA CAUSA 2017]]</f>
        <v>MUERTE DE MIEMBRO VOLUNTARIO DE LA FUERZA PUBLICA CON VEHICULO OFICIAL</v>
      </c>
    </row>
    <row r="536" spans="1:14" ht="15" customHeight="1" x14ac:dyDescent="0.25">
      <c r="A536" s="1">
        <f>+Tabla15[[#This Row],[1]]</f>
        <v>534</v>
      </c>
      <c r="B536" s="6" t="s">
        <v>1826</v>
      </c>
      <c r="C536" s="1">
        <v>1</v>
      </c>
      <c r="D536" s="1">
        <f>+IF(Tabla15[[#This Row],[NOMBRE DE LA CAUSA 2018]]=0,0,1)</f>
        <v>1</v>
      </c>
      <c r="E536" s="1">
        <f>+E535+Tabla15[[#This Row],[NOMBRE DE LA CAUSA 2019]]</f>
        <v>534</v>
      </c>
      <c r="F536" s="1">
        <f>+Tabla15[[#This Row],[0]]*Tabla15[[#This Row],[NOMBRE DE LA CAUSA 2019]]</f>
        <v>534</v>
      </c>
      <c r="G536" s="6" t="s">
        <v>696</v>
      </c>
      <c r="I536" s="6"/>
      <c r="J536" s="6"/>
      <c r="K536" s="6" t="s">
        <v>698</v>
      </c>
      <c r="L536" s="1" t="s">
        <v>1827</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1828</v>
      </c>
      <c r="C537" s="1">
        <v>1</v>
      </c>
      <c r="D537" s="1">
        <f>+IF(Tabla15[[#This Row],[NOMBRE DE LA CAUSA 2018]]=0,0,1)</f>
        <v>1</v>
      </c>
      <c r="E537" s="1">
        <f>+E536+Tabla15[[#This Row],[NOMBRE DE LA CAUSA 2019]]</f>
        <v>535</v>
      </c>
      <c r="F537" s="1">
        <f>+Tabla15[[#This Row],[0]]*Tabla15[[#This Row],[NOMBRE DE LA CAUSA 2019]]</f>
        <v>535</v>
      </c>
      <c r="G537" s="6" t="s">
        <v>739</v>
      </c>
      <c r="H537" s="1" t="s">
        <v>1829</v>
      </c>
      <c r="K537" s="1" t="s">
        <v>698</v>
      </c>
      <c r="L537" s="1" t="s">
        <v>1830</v>
      </c>
      <c r="M537" s="4">
        <v>2079</v>
      </c>
      <c r="N537" s="1" t="str">
        <f>+Tabla15[[#This Row],[NOMBRE DE LA CAUSA 2017]]</f>
        <v>MUERTE DE MIEMBRO VOLUNTARIO DE LA FUERZA PUBLICA EN COMBATE O ENFRENTAMIENTO</v>
      </c>
    </row>
    <row r="538" spans="1:14" ht="15" customHeight="1" x14ac:dyDescent="0.25">
      <c r="A538" s="1">
        <f>+Tabla15[[#This Row],[1]]</f>
        <v>536</v>
      </c>
      <c r="B538" s="1" t="s">
        <v>1831</v>
      </c>
      <c r="C538" s="1">
        <v>1</v>
      </c>
      <c r="D538" s="1">
        <f>+IF(Tabla15[[#This Row],[NOMBRE DE LA CAUSA 2018]]=0,0,1)</f>
        <v>1</v>
      </c>
      <c r="E538" s="1">
        <f>+E537+Tabla15[[#This Row],[NOMBRE DE LA CAUSA 2019]]</f>
        <v>536</v>
      </c>
      <c r="F538" s="1">
        <f>+Tabla15[[#This Row],[0]]*Tabla15[[#This Row],[NOMBRE DE LA CAUSA 2019]]</f>
        <v>536</v>
      </c>
      <c r="G538" s="6" t="s">
        <v>701</v>
      </c>
      <c r="J538" s="1" t="s">
        <v>702</v>
      </c>
      <c r="K538" s="1" t="s">
        <v>698</v>
      </c>
      <c r="L538" s="1" t="s">
        <v>1832</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1833</v>
      </c>
      <c r="C539" s="1">
        <v>1</v>
      </c>
      <c r="D539" s="1">
        <f>+IF(Tabla15[[#This Row],[NOMBRE DE LA CAUSA 2018]]=0,0,1)</f>
        <v>1</v>
      </c>
      <c r="E539" s="1">
        <f>+E538+Tabla15[[#This Row],[NOMBRE DE LA CAUSA 2019]]</f>
        <v>537</v>
      </c>
      <c r="F539" s="1">
        <f>+Tabla15[[#This Row],[0]]*Tabla15[[#This Row],[NOMBRE DE LA CAUSA 2019]]</f>
        <v>537</v>
      </c>
      <c r="G539" s="6" t="s">
        <v>701</v>
      </c>
      <c r="J539" s="1" t="s">
        <v>702</v>
      </c>
      <c r="K539" s="1" t="s">
        <v>698</v>
      </c>
      <c r="L539" s="1" t="s">
        <v>1834</v>
      </c>
      <c r="M539" s="4">
        <v>442</v>
      </c>
      <c r="N539" s="1" t="str">
        <f>+Tabla15[[#This Row],[NOMBRE DE LA CAUSA 2017]]</f>
        <v>MUERTE DE MIEMBRO VOLUNTARIO DE LA FUERZA PUBLICA EN INSTRUCCION</v>
      </c>
    </row>
    <row r="540" spans="1:14" ht="15" customHeight="1" x14ac:dyDescent="0.25">
      <c r="A540" s="1">
        <f>+Tabla15[[#This Row],[1]]</f>
        <v>538</v>
      </c>
      <c r="B540" s="1" t="s">
        <v>1835</v>
      </c>
      <c r="C540" s="1">
        <v>1</v>
      </c>
      <c r="D540" s="1">
        <f>+IF(Tabla15[[#This Row],[NOMBRE DE LA CAUSA 2018]]=0,0,1)</f>
        <v>1</v>
      </c>
      <c r="E540" s="1">
        <f>+E539+Tabla15[[#This Row],[NOMBRE DE LA CAUSA 2019]]</f>
        <v>538</v>
      </c>
      <c r="F540" s="1">
        <f>+Tabla15[[#This Row],[0]]*Tabla15[[#This Row],[NOMBRE DE LA CAUSA 2019]]</f>
        <v>538</v>
      </c>
      <c r="G540" s="6" t="s">
        <v>739</v>
      </c>
      <c r="H540" s="1" t="s">
        <v>1829</v>
      </c>
      <c r="K540" s="1" t="s">
        <v>698</v>
      </c>
      <c r="L540" s="1" t="s">
        <v>1836</v>
      </c>
      <c r="M540" s="4">
        <v>2077</v>
      </c>
      <c r="N540" s="1" t="str">
        <f>+Tabla15[[#This Row],[NOMBRE DE LA CAUSA 2017]]</f>
        <v>MUERTE DE MIEMBRO VOLUNTARIO DE LA FUERZA PUBLICA EN OPERATIVO MILITAR</v>
      </c>
    </row>
    <row r="541" spans="1:14" ht="15" customHeight="1" x14ac:dyDescent="0.25">
      <c r="A541" s="1">
        <f>+Tabla15[[#This Row],[1]]</f>
        <v>539</v>
      </c>
      <c r="B541" s="1" t="s">
        <v>1837</v>
      </c>
      <c r="C541" s="1">
        <v>1</v>
      </c>
      <c r="D541" s="1">
        <f>+IF(Tabla15[[#This Row],[NOMBRE DE LA CAUSA 2018]]=0,0,1)</f>
        <v>1</v>
      </c>
      <c r="E541" s="1">
        <f>+E540+Tabla15[[#This Row],[NOMBRE DE LA CAUSA 2019]]</f>
        <v>539</v>
      </c>
      <c r="F541" s="1">
        <f>+Tabla15[[#This Row],[0]]*Tabla15[[#This Row],[NOMBRE DE LA CAUSA 2019]]</f>
        <v>539</v>
      </c>
      <c r="G541" s="6" t="s">
        <v>739</v>
      </c>
      <c r="H541" s="1" t="s">
        <v>1829</v>
      </c>
      <c r="K541" s="1" t="s">
        <v>698</v>
      </c>
      <c r="L541" s="1" t="s">
        <v>1838</v>
      </c>
      <c r="M541" s="4">
        <v>2082</v>
      </c>
      <c r="N541" s="1" t="str">
        <f>+Tabla15[[#This Row],[NOMBRE DE LA CAUSA 2017]]</f>
        <v>MUERTE DE MIEMBRO VOLUNTARIO DE LA FUERZA PUBLICA EN PROCEDIMIENTO DE POLICIA</v>
      </c>
    </row>
    <row r="542" spans="1:14" ht="15" customHeight="1" x14ac:dyDescent="0.25">
      <c r="A542" s="1">
        <f>+Tabla15[[#This Row],[1]]</f>
        <v>540</v>
      </c>
      <c r="B542" s="1" t="s">
        <v>1839</v>
      </c>
      <c r="C542" s="1">
        <v>1</v>
      </c>
      <c r="D542" s="1">
        <f>+IF(Tabla15[[#This Row],[NOMBRE DE LA CAUSA 2018]]=0,0,1)</f>
        <v>1</v>
      </c>
      <c r="E542" s="1">
        <f>+E541+Tabla15[[#This Row],[NOMBRE DE LA CAUSA 2019]]</f>
        <v>540</v>
      </c>
      <c r="F542" s="1">
        <f>+Tabla15[[#This Row],[0]]*Tabla15[[#This Row],[NOMBRE DE LA CAUSA 2019]]</f>
        <v>540</v>
      </c>
      <c r="G542" s="6" t="s">
        <v>701</v>
      </c>
      <c r="H542" s="6"/>
      <c r="I542" s="6"/>
      <c r="J542" s="6" t="s">
        <v>702</v>
      </c>
      <c r="K542" s="6" t="s">
        <v>698</v>
      </c>
      <c r="L542" s="1" t="s">
        <v>1840</v>
      </c>
      <c r="M542" s="4">
        <v>745</v>
      </c>
      <c r="N542" s="1" t="str">
        <f>+Tabla15[[#This Row],[NOMBRE DE LA CAUSA 2017]]</f>
        <v>MUERTE DE MIEMBRO VOLUNTARIO DE LA FUERZA PUBLICA POR ACTO TERRORISTA</v>
      </c>
    </row>
    <row r="543" spans="1:14" ht="15" customHeight="1" x14ac:dyDescent="0.25">
      <c r="A543" s="1">
        <f>+Tabla15[[#This Row],[1]]</f>
        <v>541</v>
      </c>
      <c r="B543" s="6" t="s">
        <v>1841</v>
      </c>
      <c r="C543" s="1">
        <v>1</v>
      </c>
      <c r="D543" s="1">
        <f>+IF(Tabla15[[#This Row],[NOMBRE DE LA CAUSA 2018]]=0,0,1)</f>
        <v>1</v>
      </c>
      <c r="E543" s="1">
        <f>+E542+Tabla15[[#This Row],[NOMBRE DE LA CAUSA 2019]]</f>
        <v>541</v>
      </c>
      <c r="F543" s="1">
        <f>+Tabla15[[#This Row],[0]]*Tabla15[[#This Row],[NOMBRE DE LA CAUSA 2019]]</f>
        <v>541</v>
      </c>
      <c r="G543" s="6" t="s">
        <v>701</v>
      </c>
      <c r="H543" s="6"/>
      <c r="I543" s="6"/>
      <c r="J543" s="6" t="s">
        <v>702</v>
      </c>
      <c r="K543" s="6" t="s">
        <v>698</v>
      </c>
      <c r="L543" s="1" t="s">
        <v>1842</v>
      </c>
      <c r="M543" s="4">
        <v>367</v>
      </c>
      <c r="N543" s="1" t="str">
        <f>+Tabla15[[#This Row],[NOMBRE DE LA CAUSA 2017]]</f>
        <v>MUERTE DE MIEMBRO VOLUNTARIO DE LA FUERZA PUBLICA POR DESCONOCIDOS</v>
      </c>
    </row>
    <row r="544" spans="1:14" ht="15" customHeight="1" x14ac:dyDescent="0.25">
      <c r="A544" s="1">
        <f>+Tabla15[[#This Row],[1]]</f>
        <v>542</v>
      </c>
      <c r="B544" s="6" t="s">
        <v>1843</v>
      </c>
      <c r="C544" s="1">
        <v>1</v>
      </c>
      <c r="D544" s="1">
        <f>+IF(Tabla15[[#This Row],[NOMBRE DE LA CAUSA 2018]]=0,0,1)</f>
        <v>1</v>
      </c>
      <c r="E544" s="1">
        <f>+E543+Tabla15[[#This Row],[NOMBRE DE LA CAUSA 2019]]</f>
        <v>542</v>
      </c>
      <c r="F544" s="1">
        <f>+Tabla15[[#This Row],[0]]*Tabla15[[#This Row],[NOMBRE DE LA CAUSA 2019]]</f>
        <v>542</v>
      </c>
      <c r="G544" s="6" t="s">
        <v>701</v>
      </c>
      <c r="H544" s="6"/>
      <c r="I544" s="6"/>
      <c r="J544" s="6" t="s">
        <v>702</v>
      </c>
      <c r="K544" s="6" t="s">
        <v>698</v>
      </c>
      <c r="L544" s="7" t="s">
        <v>1844</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1845</v>
      </c>
      <c r="C545" s="1">
        <v>1</v>
      </c>
      <c r="D545" s="1">
        <f>+IF(Tabla15[[#This Row],[NOMBRE DE LA CAUSA 2018]]=0,0,1)</f>
        <v>1</v>
      </c>
      <c r="E545" s="1">
        <f>+E544+Tabla15[[#This Row],[NOMBRE DE LA CAUSA 2019]]</f>
        <v>543</v>
      </c>
      <c r="F545" s="1">
        <f>+Tabla15[[#This Row],[0]]*Tabla15[[#This Row],[NOMBRE DE LA CAUSA 2019]]</f>
        <v>543</v>
      </c>
      <c r="G545" s="6" t="s">
        <v>701</v>
      </c>
      <c r="H545" s="6"/>
      <c r="I545" s="6"/>
      <c r="J545" s="6" t="s">
        <v>702</v>
      </c>
      <c r="K545" s="6" t="s">
        <v>698</v>
      </c>
      <c r="L545" s="1" t="s">
        <v>1846</v>
      </c>
      <c r="M545" s="4">
        <v>754</v>
      </c>
      <c r="N545" s="1" t="str">
        <f>+Tabla15[[#This Row],[NOMBRE DE LA CAUSA 2017]]</f>
        <v>MUERTE DE OPERADOR POR EJECUCION DE OBRA PUBLICA</v>
      </c>
    </row>
    <row r="546" spans="1:14" ht="15" customHeight="1" x14ac:dyDescent="0.25">
      <c r="A546" s="1">
        <f>+Tabla15[[#This Row],[1]]</f>
        <v>544</v>
      </c>
      <c r="B546" s="1" t="s">
        <v>1847</v>
      </c>
      <c r="C546" s="1">
        <v>1</v>
      </c>
      <c r="D546" s="1">
        <f>+IF(Tabla15[[#This Row],[NOMBRE DE LA CAUSA 2018]]=0,0,1)</f>
        <v>1</v>
      </c>
      <c r="E546" s="1">
        <f>+E545+Tabla15[[#This Row],[NOMBRE DE LA CAUSA 2019]]</f>
        <v>544</v>
      </c>
      <c r="F546" s="1">
        <f>+Tabla15[[#This Row],[0]]*Tabla15[[#This Row],[NOMBRE DE LA CAUSA 2019]]</f>
        <v>544</v>
      </c>
      <c r="G546" s="6" t="s">
        <v>739</v>
      </c>
      <c r="H546" s="1" t="s">
        <v>799</v>
      </c>
      <c r="K546" s="1" t="s">
        <v>698</v>
      </c>
      <c r="L546" s="1" t="s">
        <v>1848</v>
      </c>
      <c r="M546" s="4">
        <v>2157</v>
      </c>
      <c r="N546" s="1" t="str">
        <f>+Tabla15[[#This Row],[NOMBRE DE LA CAUSA 2017]]</f>
        <v>MUERTE DE PERSONAL DOCENTE O ADMINISTRATIVO EN ESTABLECIMIENTO EDUCATIVO</v>
      </c>
    </row>
    <row r="547" spans="1:14" ht="15" customHeight="1" x14ac:dyDescent="0.25">
      <c r="A547" s="1">
        <f>+Tabla15[[#This Row],[1]]</f>
        <v>545</v>
      </c>
      <c r="B547" s="1" t="s">
        <v>1849</v>
      </c>
      <c r="C547" s="1">
        <v>1</v>
      </c>
      <c r="D547" s="1">
        <f>+IF(Tabla15[[#This Row],[NOMBRE DE LA CAUSA 2018]]=0,0,1)</f>
        <v>1</v>
      </c>
      <c r="E547" s="1">
        <f>+E546+Tabla15[[#This Row],[NOMBRE DE LA CAUSA 2019]]</f>
        <v>545</v>
      </c>
      <c r="F547" s="1">
        <f>+Tabla15[[#This Row],[0]]*Tabla15[[#This Row],[NOMBRE DE LA CAUSA 2019]]</f>
        <v>545</v>
      </c>
      <c r="G547" s="6" t="s">
        <v>739</v>
      </c>
      <c r="H547" s="1" t="s">
        <v>1755</v>
      </c>
      <c r="K547" s="1" t="s">
        <v>698</v>
      </c>
      <c r="L547" s="12" t="s">
        <v>1850</v>
      </c>
      <c r="M547" s="4">
        <v>2101</v>
      </c>
      <c r="N547" s="1" t="str">
        <f>+Tabla15[[#This Row],[NOMBRE DE LA CAUSA 2017]]</f>
        <v>MUERTE DE RECLUSO CAUSADA POR AGENTES DEL ESTADO</v>
      </c>
    </row>
    <row r="548" spans="1:14" ht="15" customHeight="1" x14ac:dyDescent="0.25">
      <c r="A548" s="1">
        <f>+Tabla15[[#This Row],[1]]</f>
        <v>546</v>
      </c>
      <c r="B548" s="1" t="s">
        <v>1851</v>
      </c>
      <c r="C548" s="1">
        <v>1</v>
      </c>
      <c r="D548" s="1">
        <f>+IF(Tabla15[[#This Row],[NOMBRE DE LA CAUSA 2018]]=0,0,1)</f>
        <v>1</v>
      </c>
      <c r="E548" s="1">
        <f>+E547+Tabla15[[#This Row],[NOMBRE DE LA CAUSA 2019]]</f>
        <v>546</v>
      </c>
      <c r="F548" s="1">
        <f>+Tabla15[[#This Row],[0]]*Tabla15[[#This Row],[NOMBRE DE LA CAUSA 2019]]</f>
        <v>546</v>
      </c>
      <c r="G548" s="6" t="s">
        <v>739</v>
      </c>
      <c r="H548" s="6" t="s">
        <v>1755</v>
      </c>
      <c r="I548" s="6"/>
      <c r="J548" s="6"/>
      <c r="K548" s="6" t="s">
        <v>698</v>
      </c>
      <c r="L548" s="7" t="s">
        <v>1852</v>
      </c>
      <c r="M548" s="4">
        <v>2103</v>
      </c>
      <c r="N548" s="1" t="str">
        <f>+Tabla15[[#This Row],[NOMBRE DE LA CAUSA 2017]]</f>
        <v>MUERTE DE RECLUSO CAUSADA POR OTRO RECLUSO</v>
      </c>
    </row>
    <row r="549" spans="1:14" ht="15" customHeight="1" x14ac:dyDescent="0.25">
      <c r="A549" s="1">
        <f>+Tabla15[[#This Row],[1]]</f>
        <v>547</v>
      </c>
      <c r="B549" s="1" t="s">
        <v>1853</v>
      </c>
      <c r="C549" s="1">
        <v>1</v>
      </c>
      <c r="D549" s="1">
        <f>+IF(Tabla15[[#This Row],[NOMBRE DE LA CAUSA 2018]]=0,0,1)</f>
        <v>1</v>
      </c>
      <c r="E549" s="1">
        <f>+E548+Tabla15[[#This Row],[NOMBRE DE LA CAUSA 2019]]</f>
        <v>547</v>
      </c>
      <c r="F549" s="1">
        <f>+Tabla15[[#This Row],[0]]*Tabla15[[#This Row],[NOMBRE DE LA CAUSA 2019]]</f>
        <v>547</v>
      </c>
      <c r="G549" s="6" t="s">
        <v>739</v>
      </c>
      <c r="H549" s="1" t="s">
        <v>1755</v>
      </c>
      <c r="K549" s="1" t="s">
        <v>698</v>
      </c>
      <c r="L549" s="1" t="s">
        <v>1854</v>
      </c>
      <c r="M549" s="4">
        <v>2102</v>
      </c>
      <c r="N549" s="1" t="str">
        <f>+Tabla15[[#This Row],[NOMBRE DE LA CAUSA 2017]]</f>
        <v>MUERTE DE RECLUSO CAUSADA POR TERCEROS</v>
      </c>
    </row>
    <row r="550" spans="1:14" ht="15" customHeight="1" x14ac:dyDescent="0.25">
      <c r="A550" s="1">
        <f>+Tabla15[[#This Row],[1]]</f>
        <v>548</v>
      </c>
      <c r="B550" s="6" t="s">
        <v>1855</v>
      </c>
      <c r="C550" s="1">
        <v>1</v>
      </c>
      <c r="D550" s="1">
        <f>+IF(Tabla15[[#This Row],[NOMBRE DE LA CAUSA 2018]]=0,0,1)</f>
        <v>1</v>
      </c>
      <c r="E550" s="1">
        <f>+E549+Tabla15[[#This Row],[NOMBRE DE LA CAUSA 2019]]</f>
        <v>548</v>
      </c>
      <c r="F550" s="1">
        <f>+Tabla15[[#This Row],[0]]*Tabla15[[#This Row],[NOMBRE DE LA CAUSA 2019]]</f>
        <v>548</v>
      </c>
      <c r="G550" s="6" t="s">
        <v>739</v>
      </c>
      <c r="H550" s="1" t="s">
        <v>1755</v>
      </c>
      <c r="K550" s="1" t="s">
        <v>698</v>
      </c>
      <c r="L550" s="12" t="s">
        <v>1856</v>
      </c>
      <c r="M550" s="4">
        <v>2106</v>
      </c>
      <c r="N550" s="1" t="str">
        <f>+Tabla15[[#This Row],[NOMBRE DE LA CAUSA 2017]]</f>
        <v>MUERTE DE RECLUSO DERIVADA DE LA PRESTACION DEL SERVICIO DE SALUD</v>
      </c>
    </row>
    <row r="551" spans="1:14" ht="15" customHeight="1" x14ac:dyDescent="0.25">
      <c r="A551" s="1">
        <f>+Tabla15[[#This Row],[1]]</f>
        <v>549</v>
      </c>
      <c r="B551" s="6" t="s">
        <v>1857</v>
      </c>
      <c r="C551" s="1">
        <v>1</v>
      </c>
      <c r="D551" s="1">
        <f>+IF(Tabla15[[#This Row],[NOMBRE DE LA CAUSA 2018]]=0,0,1)</f>
        <v>1</v>
      </c>
      <c r="E551" s="1">
        <f>+E550+Tabla15[[#This Row],[NOMBRE DE LA CAUSA 2019]]</f>
        <v>549</v>
      </c>
      <c r="F551" s="1">
        <f>+Tabla15[[#This Row],[0]]*Tabla15[[#This Row],[NOMBRE DE LA CAUSA 2019]]</f>
        <v>549</v>
      </c>
      <c r="G551" s="6" t="s">
        <v>701</v>
      </c>
      <c r="H551" s="6"/>
      <c r="I551" s="6"/>
      <c r="J551" s="6" t="s">
        <v>702</v>
      </c>
      <c r="K551" s="6" t="s">
        <v>698</v>
      </c>
      <c r="L551" s="7" t="s">
        <v>1858</v>
      </c>
      <c r="M551" s="4">
        <v>753</v>
      </c>
      <c r="N551" s="1" t="str">
        <f>+Tabla15[[#This Row],[NOMBRE DE LA CAUSA 2017]]</f>
        <v>MUERTE DE TERCERO POR EJECUCION DE OBRA PUBLICA</v>
      </c>
    </row>
    <row r="552" spans="1:14" ht="15" customHeight="1" x14ac:dyDescent="0.25">
      <c r="A552" s="1">
        <f>+Tabla15[[#This Row],[1]]</f>
        <v>550</v>
      </c>
      <c r="B552" s="1" t="s">
        <v>1859</v>
      </c>
      <c r="C552" s="1">
        <v>1</v>
      </c>
      <c r="D552" s="1">
        <f>+IF(Tabla15[[#This Row],[NOMBRE DE LA CAUSA 2018]]=0,0,1)</f>
        <v>1</v>
      </c>
      <c r="E552" s="1">
        <f>+E551+Tabla15[[#This Row],[NOMBRE DE LA CAUSA 2019]]</f>
        <v>550</v>
      </c>
      <c r="F552" s="1">
        <f>+Tabla15[[#This Row],[0]]*Tabla15[[#This Row],[NOMBRE DE LA CAUSA 2019]]</f>
        <v>550</v>
      </c>
      <c r="G552" s="6" t="s">
        <v>739</v>
      </c>
      <c r="H552" s="1" t="s">
        <v>786</v>
      </c>
      <c r="K552" s="1" t="s">
        <v>698</v>
      </c>
      <c r="L552" s="1" t="s">
        <v>1860</v>
      </c>
      <c r="M552" s="4">
        <v>2126</v>
      </c>
      <c r="N552" s="1" t="str">
        <f>+Tabla15[[#This Row],[NOMBRE DE LA CAUSA 2017]]</f>
        <v>MUERTE EN ACCIDENTE AEREO</v>
      </c>
    </row>
    <row r="553" spans="1:14" ht="15" customHeight="1" x14ac:dyDescent="0.25">
      <c r="A553" s="1">
        <f>+Tabla15[[#This Row],[1]]</f>
        <v>551</v>
      </c>
      <c r="B553" s="6" t="s">
        <v>1861</v>
      </c>
      <c r="C553" s="1">
        <v>1</v>
      </c>
      <c r="D553" s="1">
        <f>+IF(Tabla15[[#This Row],[NOMBRE DE LA CAUSA 2018]]=0,0,1)</f>
        <v>1</v>
      </c>
      <c r="E553" s="1">
        <f>+E552+Tabla15[[#This Row],[NOMBRE DE LA CAUSA 2019]]</f>
        <v>551</v>
      </c>
      <c r="F553" s="1">
        <f>+Tabla15[[#This Row],[0]]*Tabla15[[#This Row],[NOMBRE DE LA CAUSA 2019]]</f>
        <v>551</v>
      </c>
      <c r="G553" s="6" t="s">
        <v>739</v>
      </c>
      <c r="H553" s="6" t="s">
        <v>789</v>
      </c>
      <c r="I553" s="6"/>
      <c r="J553" s="6"/>
      <c r="K553" s="6" t="s">
        <v>698</v>
      </c>
      <c r="L553" s="1" t="s">
        <v>1862</v>
      </c>
      <c r="M553" s="4">
        <v>2129</v>
      </c>
      <c r="N553" s="1" t="str">
        <f>+Tabla15[[#This Row],[NOMBRE DE LA CAUSA 2017]]</f>
        <v>MUERTE EN ACCIDENTE FLUVIAL</v>
      </c>
    </row>
    <row r="554" spans="1:14" ht="15" customHeight="1" x14ac:dyDescent="0.25">
      <c r="A554" s="1">
        <f>+Tabla15[[#This Row],[1]]</f>
        <v>552</v>
      </c>
      <c r="B554" s="1" t="s">
        <v>1863</v>
      </c>
      <c r="C554" s="1">
        <v>1</v>
      </c>
      <c r="D554" s="1">
        <f>+IF(Tabla15[[#This Row],[NOMBRE DE LA CAUSA 2018]]=0,0,1)</f>
        <v>1</v>
      </c>
      <c r="E554" s="1">
        <f>+E553+Tabla15[[#This Row],[NOMBRE DE LA CAUSA 2019]]</f>
        <v>552</v>
      </c>
      <c r="F554" s="1">
        <f>+Tabla15[[#This Row],[0]]*Tabla15[[#This Row],[NOMBRE DE LA CAUSA 2019]]</f>
        <v>552</v>
      </c>
      <c r="G554" s="6" t="s">
        <v>739</v>
      </c>
      <c r="H554" s="1" t="s">
        <v>789</v>
      </c>
      <c r="I554" s="6"/>
      <c r="K554" s="1" t="s">
        <v>698</v>
      </c>
      <c r="L554" s="1" t="s">
        <v>1864</v>
      </c>
      <c r="M554" s="4">
        <v>2132</v>
      </c>
      <c r="N554" s="1" t="str">
        <f>+Tabla15[[#This Row],[NOMBRE DE LA CAUSA 2017]]</f>
        <v>MUERTE EN ACCIDENTE MARITIMO</v>
      </c>
    </row>
    <row r="555" spans="1:14" ht="15" customHeight="1" x14ac:dyDescent="0.25">
      <c r="A555" s="1">
        <f>+Tabla15[[#This Row],[1]]</f>
        <v>553</v>
      </c>
      <c r="B555" s="1" t="s">
        <v>1865</v>
      </c>
      <c r="C555" s="1">
        <v>1</v>
      </c>
      <c r="D555" s="1">
        <f>+IF(Tabla15[[#This Row],[NOMBRE DE LA CAUSA 2018]]=0,0,1)</f>
        <v>1</v>
      </c>
      <c r="E555" s="1">
        <f>+E554+Tabla15[[#This Row],[NOMBRE DE LA CAUSA 2019]]</f>
        <v>553</v>
      </c>
      <c r="F555" s="1">
        <f>+Tabla15[[#This Row],[0]]*Tabla15[[#This Row],[NOMBRE DE LA CAUSA 2019]]</f>
        <v>553</v>
      </c>
      <c r="G555" s="6" t="s">
        <v>739</v>
      </c>
      <c r="H555" s="1" t="s">
        <v>802</v>
      </c>
      <c r="I555" s="6"/>
      <c r="K555" s="1" t="s">
        <v>698</v>
      </c>
      <c r="L555" s="1" t="s">
        <v>1866</v>
      </c>
      <c r="M555" s="4">
        <v>2147</v>
      </c>
      <c r="N555" s="1" t="str">
        <f>+Tabla15[[#This Row],[NOMBRE DE LA CAUSA 2017]]</f>
        <v>MUERTE EN MANIFESTACION PUBLICA</v>
      </c>
    </row>
    <row r="556" spans="1:14" ht="15" customHeight="1" x14ac:dyDescent="0.25">
      <c r="A556" s="1">
        <f>+Tabla15[[#This Row],[1]]</f>
        <v>554</v>
      </c>
      <c r="B556" s="1" t="s">
        <v>1867</v>
      </c>
      <c r="C556" s="1">
        <v>1</v>
      </c>
      <c r="D556" s="1">
        <f>+IF(Tabla15[[#This Row],[NOMBRE DE LA CAUSA 2018]]=0,0,1)</f>
        <v>1</v>
      </c>
      <c r="E556" s="1">
        <f>+E555+Tabla15[[#This Row],[NOMBRE DE LA CAUSA 2019]]</f>
        <v>554</v>
      </c>
      <c r="F556" s="1">
        <f>+Tabla15[[#This Row],[0]]*Tabla15[[#This Row],[NOMBRE DE LA CAUSA 2019]]</f>
        <v>554</v>
      </c>
      <c r="G556" s="6" t="s">
        <v>739</v>
      </c>
      <c r="H556" s="6" t="s">
        <v>805</v>
      </c>
      <c r="I556" s="6"/>
      <c r="J556" s="6"/>
      <c r="K556" s="6" t="s">
        <v>698</v>
      </c>
      <c r="L556" s="7" t="s">
        <v>1868</v>
      </c>
      <c r="M556" s="4">
        <v>2188</v>
      </c>
      <c r="N556" s="1" t="str">
        <f>+Tabla15[[#This Row],[NOMBRE DE LA CAUSA 2017]]</f>
        <v>MUERTE EN OPERACION ADMINISTRATIVA</v>
      </c>
    </row>
    <row r="557" spans="1:14" ht="15" customHeight="1" x14ac:dyDescent="0.25">
      <c r="A557" s="1">
        <f>+Tabla15[[#This Row],[1]]</f>
        <v>555</v>
      </c>
      <c r="B557" s="1" t="s">
        <v>1869</v>
      </c>
      <c r="C557" s="1">
        <v>1</v>
      </c>
      <c r="D557" s="1">
        <f>+IF(Tabla15[[#This Row],[NOMBRE DE LA CAUSA 2018]]=0,0,1)</f>
        <v>1</v>
      </c>
      <c r="E557" s="1">
        <f>+E556+Tabla15[[#This Row],[NOMBRE DE LA CAUSA 2019]]</f>
        <v>555</v>
      </c>
      <c r="F557" s="1">
        <f>+Tabla15[[#This Row],[0]]*Tabla15[[#This Row],[NOMBRE DE LA CAUSA 2019]]</f>
        <v>555</v>
      </c>
      <c r="G557" s="6" t="s">
        <v>739</v>
      </c>
      <c r="H557" s="6" t="s">
        <v>810</v>
      </c>
      <c r="I557" s="6"/>
      <c r="K557" s="1" t="s">
        <v>698</v>
      </c>
      <c r="L557" s="7" t="s">
        <v>1870</v>
      </c>
      <c r="M557" s="4">
        <v>2194</v>
      </c>
      <c r="N557" s="1" t="str">
        <f>+Tabla15[[#This Row],[NOMBRE DE LA CAUSA 2017]]</f>
        <v>MUERTE EN ZONA DE DISTENSION</v>
      </c>
    </row>
    <row r="558" spans="1:14" ht="15" customHeight="1" x14ac:dyDescent="0.25">
      <c r="A558" s="1">
        <f>+Tabla15[[#This Row],[1]]</f>
        <v>556</v>
      </c>
      <c r="B558" s="6" t="s">
        <v>1871</v>
      </c>
      <c r="C558" s="1">
        <v>1</v>
      </c>
      <c r="D558" s="1">
        <f>+IF(Tabla15[[#This Row],[NOMBRE DE LA CAUSA 2018]]=0,0,1)</f>
        <v>1</v>
      </c>
      <c r="E558" s="1">
        <f>+E557+Tabla15[[#This Row],[NOMBRE DE LA CAUSA 2019]]</f>
        <v>556</v>
      </c>
      <c r="F558" s="1">
        <f>+Tabla15[[#This Row],[0]]*Tabla15[[#This Row],[NOMBRE DE LA CAUSA 2019]]</f>
        <v>556</v>
      </c>
      <c r="G558" s="6" t="s">
        <v>739</v>
      </c>
      <c r="H558" s="6" t="s">
        <v>813</v>
      </c>
      <c r="I558" s="6"/>
      <c r="J558" s="6"/>
      <c r="K558" s="6" t="s">
        <v>698</v>
      </c>
      <c r="L558" s="7" t="s">
        <v>1872</v>
      </c>
      <c r="M558" s="4">
        <v>2200</v>
      </c>
      <c r="N558" s="1" t="str">
        <f>+Tabla15[[#This Row],[NOMBRE DE LA CAUSA 2017]]</f>
        <v>MUERTE POR ACTIVIDAD DEL SECTOR DE HIDROCARBUROS</v>
      </c>
    </row>
    <row r="559" spans="1:14" ht="15" customHeight="1" x14ac:dyDescent="0.25">
      <c r="A559" s="1">
        <f>+Tabla15[[#This Row],[1]]</f>
        <v>557</v>
      </c>
      <c r="B559" s="6" t="s">
        <v>1873</v>
      </c>
      <c r="C559" s="1">
        <v>1</v>
      </c>
      <c r="D559" s="1">
        <f>+IF(Tabla15[[#This Row],[NOMBRE DE LA CAUSA 2018]]=0,0,1)</f>
        <v>1</v>
      </c>
      <c r="E559" s="1">
        <f>+E558+Tabla15[[#This Row],[NOMBRE DE LA CAUSA 2019]]</f>
        <v>557</v>
      </c>
      <c r="F559" s="1">
        <f>+Tabla15[[#This Row],[0]]*Tabla15[[#This Row],[NOMBRE DE LA CAUSA 2019]]</f>
        <v>557</v>
      </c>
      <c r="G559" s="6" t="s">
        <v>739</v>
      </c>
      <c r="H559" s="6" t="s">
        <v>813</v>
      </c>
      <c r="I559" s="6"/>
      <c r="K559" s="1" t="s">
        <v>698</v>
      </c>
      <c r="L559" s="7" t="s">
        <v>1874</v>
      </c>
      <c r="M559" s="4">
        <v>2197</v>
      </c>
      <c r="N559" s="1" t="str">
        <f>+Tabla15[[#This Row],[NOMBRE DE LA CAUSA 2017]]</f>
        <v>MUERTE POR ACTIVIDAD MINERA</v>
      </c>
    </row>
    <row r="560" spans="1:14" ht="15" customHeight="1" x14ac:dyDescent="0.25">
      <c r="A560" s="1">
        <f>+Tabla15[[#This Row],[1]]</f>
        <v>558</v>
      </c>
      <c r="B560" s="1" t="s">
        <v>1875</v>
      </c>
      <c r="C560" s="1">
        <v>1</v>
      </c>
      <c r="D560" s="1">
        <f>+IF(Tabla15[[#This Row],[NOMBRE DE LA CAUSA 2018]]=0,0,1)</f>
        <v>1</v>
      </c>
      <c r="E560" s="1">
        <f>+E559+Tabla15[[#This Row],[NOMBRE DE LA CAUSA 2019]]</f>
        <v>558</v>
      </c>
      <c r="F560" s="1">
        <f>+Tabla15[[#This Row],[0]]*Tabla15[[#This Row],[NOMBRE DE LA CAUSA 2019]]</f>
        <v>558</v>
      </c>
      <c r="G560" s="6" t="s">
        <v>739</v>
      </c>
      <c r="H560" s="1" t="s">
        <v>824</v>
      </c>
      <c r="I560" s="6"/>
      <c r="K560" s="1" t="s">
        <v>698</v>
      </c>
      <c r="L560" s="12" t="s">
        <v>1876</v>
      </c>
      <c r="M560" s="4">
        <v>2135</v>
      </c>
      <c r="N560" s="1" t="str">
        <f>+Tabla15[[#This Row],[NOMBRE DE LA CAUSA 2017]]</f>
        <v>MUERTE POR ALUD DE TIERRA</v>
      </c>
    </row>
    <row r="561" spans="1:14" ht="15" customHeight="1" x14ac:dyDescent="0.25">
      <c r="A561" s="1">
        <f>+Tabla15[[#This Row],[1]]</f>
        <v>559</v>
      </c>
      <c r="B561" s="1" t="s">
        <v>1877</v>
      </c>
      <c r="C561" s="1">
        <v>1</v>
      </c>
      <c r="D561" s="1">
        <f>+IF(Tabla15[[#This Row],[NOMBRE DE LA CAUSA 2018]]=0,0,1)</f>
        <v>1</v>
      </c>
      <c r="E561" s="1">
        <f>+E560+Tabla15[[#This Row],[NOMBRE DE LA CAUSA 2019]]</f>
        <v>559</v>
      </c>
      <c r="F561" s="1">
        <f>+Tabla15[[#This Row],[0]]*Tabla15[[#This Row],[NOMBRE DE LA CAUSA 2019]]</f>
        <v>559</v>
      </c>
      <c r="G561" s="6" t="s">
        <v>739</v>
      </c>
      <c r="H561" s="1" t="s">
        <v>827</v>
      </c>
      <c r="I561" s="6"/>
      <c r="K561" s="1" t="s">
        <v>698</v>
      </c>
      <c r="L561" s="12" t="s">
        <v>1878</v>
      </c>
      <c r="M561" s="4">
        <v>2120</v>
      </c>
      <c r="N561" s="1" t="str">
        <f>+Tabla15[[#This Row],[NOMBRE DE LA CAUSA 2017]]</f>
        <v>MUERTE POR CAIDA DE ARBOL</v>
      </c>
    </row>
    <row r="562" spans="1:14" ht="15" customHeight="1" x14ac:dyDescent="0.25">
      <c r="A562" s="1">
        <f>+Tabla15[[#This Row],[1]]</f>
        <v>560</v>
      </c>
      <c r="B562" s="1" t="s">
        <v>1879</v>
      </c>
      <c r="C562" s="1">
        <v>1</v>
      </c>
      <c r="D562" s="1">
        <f>+IF(Tabla15[[#This Row],[NOMBRE DE LA CAUSA 2018]]=0,0,1)</f>
        <v>1</v>
      </c>
      <c r="E562" s="1">
        <f>+E561+Tabla15[[#This Row],[NOMBRE DE LA CAUSA 2019]]</f>
        <v>560</v>
      </c>
      <c r="F562" s="1">
        <f>+Tabla15[[#This Row],[0]]*Tabla15[[#This Row],[NOMBRE DE LA CAUSA 2019]]</f>
        <v>560</v>
      </c>
      <c r="G562" s="6" t="s">
        <v>739</v>
      </c>
      <c r="H562" s="1" t="s">
        <v>830</v>
      </c>
      <c r="K562" s="1" t="s">
        <v>698</v>
      </c>
      <c r="L562" s="12" t="s">
        <v>1880</v>
      </c>
      <c r="M562" s="4">
        <v>2108</v>
      </c>
      <c r="N562" s="1" t="str">
        <f>+Tabla15[[#This Row],[NOMBRE DE LA CAUSA 2017]]</f>
        <v>MUERTE POR CONDUCCION DE ENERGIA ELECTRICA</v>
      </c>
    </row>
    <row r="563" spans="1:14" ht="15" customHeight="1" x14ac:dyDescent="0.25">
      <c r="A563" s="1">
        <f>+Tabla15[[#This Row],[1]]</f>
        <v>561</v>
      </c>
      <c r="B563" s="1" t="s">
        <v>1881</v>
      </c>
      <c r="C563" s="1">
        <v>1</v>
      </c>
      <c r="D563" s="1">
        <f>+IF(Tabla15[[#This Row],[NOMBRE DE LA CAUSA 2018]]=0,0,1)</f>
        <v>1</v>
      </c>
      <c r="E563" s="1">
        <f>+E562+Tabla15[[#This Row],[NOMBRE DE LA CAUSA 2019]]</f>
        <v>561</v>
      </c>
      <c r="F563" s="1">
        <f>+Tabla15[[#This Row],[0]]*Tabla15[[#This Row],[NOMBRE DE LA CAUSA 2019]]</f>
        <v>561</v>
      </c>
      <c r="G563" s="6" t="s">
        <v>739</v>
      </c>
      <c r="H563" s="6" t="s">
        <v>835</v>
      </c>
      <c r="I563" s="6"/>
      <c r="K563" s="1" t="s">
        <v>698</v>
      </c>
      <c r="L563" s="12" t="s">
        <v>1882</v>
      </c>
      <c r="M563" s="4">
        <v>2171</v>
      </c>
      <c r="N563" s="1" t="str">
        <f>+Tabla15[[#This Row],[NOMBRE DE LA CAUSA 2017]]</f>
        <v>MUERTE POR FALTA DE ADOPCION DE MEDIDAS DE PROTECCION Y SEGURIDAD</v>
      </c>
    </row>
    <row r="564" spans="1:14" ht="15" customHeight="1" x14ac:dyDescent="0.25">
      <c r="A564" s="1">
        <f>+Tabla15[[#This Row],[1]]</f>
        <v>562</v>
      </c>
      <c r="B564" s="6" t="s">
        <v>1883</v>
      </c>
      <c r="C564" s="1">
        <v>1</v>
      </c>
      <c r="D564" s="1">
        <f>+IF(Tabla15[[#This Row],[NOMBRE DE LA CAUSA 2018]]=0,0,1)</f>
        <v>1</v>
      </c>
      <c r="E564" s="1">
        <f>+E563+Tabla15[[#This Row],[NOMBRE DE LA CAUSA 2019]]</f>
        <v>562</v>
      </c>
      <c r="F564" s="1">
        <f>+Tabla15[[#This Row],[0]]*Tabla15[[#This Row],[NOMBRE DE LA CAUSA 2019]]</f>
        <v>562</v>
      </c>
      <c r="G564" s="6" t="s">
        <v>739</v>
      </c>
      <c r="H564" s="6" t="s">
        <v>838</v>
      </c>
      <c r="I564" s="6"/>
      <c r="J564" s="6"/>
      <c r="K564" s="6" t="s">
        <v>698</v>
      </c>
      <c r="L564" s="7" t="s">
        <v>1884</v>
      </c>
      <c r="M564" s="4">
        <v>2117</v>
      </c>
      <c r="N564" s="1" t="str">
        <f>+Tabla15[[#This Row],[NOMBRE DE LA CAUSA 2017]]</f>
        <v>MUERTE POR FALTA DE ILUMINACION EN LA VIA PUBLICA</v>
      </c>
    </row>
    <row r="565" spans="1:14" ht="15" customHeight="1" x14ac:dyDescent="0.25">
      <c r="A565" s="1">
        <f>+Tabla15[[#This Row],[1]]</f>
        <v>563</v>
      </c>
      <c r="B565" s="6" t="s">
        <v>1885</v>
      </c>
      <c r="C565" s="1">
        <v>1</v>
      </c>
      <c r="D565" s="1">
        <f>+IF(Tabla15[[#This Row],[NOMBRE DE LA CAUSA 2018]]=0,0,1)</f>
        <v>1</v>
      </c>
      <c r="E565" s="1">
        <f>+E564+Tabla15[[#This Row],[NOMBRE DE LA CAUSA 2019]]</f>
        <v>563</v>
      </c>
      <c r="F565" s="1">
        <f>+Tabla15[[#This Row],[0]]*Tabla15[[#This Row],[NOMBRE DE LA CAUSA 2019]]</f>
        <v>563</v>
      </c>
      <c r="G565" s="6" t="s">
        <v>739</v>
      </c>
      <c r="H565" s="6" t="s">
        <v>838</v>
      </c>
      <c r="I565" s="6"/>
      <c r="J565" s="6"/>
      <c r="K565" s="6" t="s">
        <v>698</v>
      </c>
      <c r="L565" s="25" t="s">
        <v>1886</v>
      </c>
      <c r="M565" s="4">
        <v>2114</v>
      </c>
      <c r="N565" s="1" t="str">
        <f>+Tabla15[[#This Row],[NOMBRE DE LA CAUSA 2017]]</f>
        <v>MUERTE POR FALTA DE SEÑALIZACION EN LA VIA PUBLICA</v>
      </c>
    </row>
    <row r="566" spans="1:14" ht="15" customHeight="1" x14ac:dyDescent="0.25">
      <c r="A566" s="1">
        <f>+Tabla15[[#This Row],[1]]</f>
        <v>564</v>
      </c>
      <c r="B566" s="1" t="s">
        <v>1887</v>
      </c>
      <c r="C566" s="1">
        <v>1</v>
      </c>
      <c r="D566" s="1">
        <f>+IF(Tabla15[[#This Row],[NOMBRE DE LA CAUSA 2018]]=0,0,1)</f>
        <v>1</v>
      </c>
      <c r="E566" s="1">
        <f>+E565+Tabla15[[#This Row],[NOMBRE DE LA CAUSA 2019]]</f>
        <v>564</v>
      </c>
      <c r="F566" s="1">
        <f>+Tabla15[[#This Row],[0]]*Tabla15[[#This Row],[NOMBRE DE LA CAUSA 2019]]</f>
        <v>564</v>
      </c>
      <c r="G566" s="6" t="s">
        <v>739</v>
      </c>
      <c r="H566" s="1" t="s">
        <v>1711</v>
      </c>
      <c r="K566" s="1" t="s">
        <v>698</v>
      </c>
      <c r="L566" s="12" t="s">
        <v>1888</v>
      </c>
      <c r="M566" s="4">
        <v>2184</v>
      </c>
      <c r="N566" s="1" t="str">
        <f>+Tabla15[[#This Row],[NOMBRE DE LA CAUSA 2017]]</f>
        <v>MUERTE POR INCUMPLIMIENTO DEL DEBER DE SEGURIDAD EN LA ATENCION HOSPITALARIA</v>
      </c>
    </row>
    <row r="567" spans="1:14" ht="15" customHeight="1" x14ac:dyDescent="0.25">
      <c r="A567" s="1">
        <f>+Tabla15[[#This Row],[1]]</f>
        <v>565</v>
      </c>
      <c r="B567" s="14" t="s">
        <v>1889</v>
      </c>
      <c r="C567" s="1">
        <v>1</v>
      </c>
      <c r="D567" s="1">
        <f>+IF(Tabla15[[#This Row],[NOMBRE DE LA CAUSA 2018]]=0,0,1)</f>
        <v>1</v>
      </c>
      <c r="E567" s="1">
        <f>+E566+Tabla15[[#This Row],[NOMBRE DE LA CAUSA 2019]]</f>
        <v>565</v>
      </c>
      <c r="F567" s="1">
        <f>+Tabla15[[#This Row],[0]]*Tabla15[[#This Row],[NOMBRE DE LA CAUSA 2019]]</f>
        <v>565</v>
      </c>
      <c r="G567" s="6" t="s">
        <v>739</v>
      </c>
      <c r="H567" s="1" t="s">
        <v>835</v>
      </c>
      <c r="K567" s="1" t="s">
        <v>698</v>
      </c>
      <c r="L567" s="12" t="s">
        <v>1890</v>
      </c>
      <c r="M567" s="4">
        <v>2174</v>
      </c>
      <c r="N567" s="1" t="str">
        <f>+Tabla15[[#This Row],[NOMBRE DE LA CAUSA 2017]]</f>
        <v>MUERTE POR INDEBIDA O INSUFICIENTE ADOPCION DE MEDIDAS DE PROTECCION Y SEGURIDAD</v>
      </c>
    </row>
    <row r="568" spans="1:14" ht="15" customHeight="1" x14ac:dyDescent="0.25">
      <c r="A568" s="1">
        <f>+Tabla15[[#This Row],[1]]</f>
        <v>566</v>
      </c>
      <c r="B568" s="1" t="s">
        <v>1891</v>
      </c>
      <c r="C568" s="1">
        <v>1</v>
      </c>
      <c r="D568" s="1">
        <f>+IF(Tabla15[[#This Row],[NOMBRE DE LA CAUSA 2018]]=0,0,1)</f>
        <v>1</v>
      </c>
      <c r="E568" s="1">
        <f>+E567+Tabla15[[#This Row],[NOMBRE DE LA CAUSA 2019]]</f>
        <v>566</v>
      </c>
      <c r="F568" s="1">
        <f>+Tabla15[[#This Row],[0]]*Tabla15[[#This Row],[NOMBRE DE LA CAUSA 2019]]</f>
        <v>566</v>
      </c>
      <c r="G568" s="6" t="s">
        <v>739</v>
      </c>
      <c r="H568" s="6" t="s">
        <v>1711</v>
      </c>
      <c r="I568" s="6"/>
      <c r="J568" s="6"/>
      <c r="K568" s="6" t="s">
        <v>698</v>
      </c>
      <c r="L568" s="12" t="s">
        <v>1892</v>
      </c>
      <c r="M568" s="4">
        <v>2186</v>
      </c>
      <c r="N568" s="1" t="str">
        <f>+Tabla15[[#This Row],[NOMBRE DE LA CAUSA 2017]]</f>
        <v>MUERTE POR INDEBIDA PRESTACION DEL SERVICIO DE SALUD</v>
      </c>
    </row>
    <row r="569" spans="1:14" ht="15" customHeight="1" x14ac:dyDescent="0.25">
      <c r="A569" s="1">
        <f>+Tabla15[[#This Row],[1]]</f>
        <v>567</v>
      </c>
      <c r="B569" s="1" t="s">
        <v>1893</v>
      </c>
      <c r="C569" s="1">
        <v>1</v>
      </c>
      <c r="D569" s="1">
        <f>+IF(Tabla15[[#This Row],[NOMBRE DE LA CAUSA 2018]]=0,0,1)</f>
        <v>1</v>
      </c>
      <c r="E569" s="1">
        <f>+E568+Tabla15[[#This Row],[NOMBRE DE LA CAUSA 2019]]</f>
        <v>567</v>
      </c>
      <c r="F569" s="1">
        <f>+Tabla15[[#This Row],[0]]*Tabla15[[#This Row],[NOMBRE DE LA CAUSA 2019]]</f>
        <v>567</v>
      </c>
      <c r="G569" s="6" t="s">
        <v>739</v>
      </c>
      <c r="H569" s="6" t="s">
        <v>1711</v>
      </c>
      <c r="K569" s="1" t="s">
        <v>698</v>
      </c>
      <c r="L569" s="12" t="s">
        <v>1894</v>
      </c>
      <c r="M569" s="4">
        <v>2180</v>
      </c>
      <c r="N569" s="1" t="str">
        <f>+Tabla15[[#This Row],[NOMBRE DE LA CAUSA 2017]]</f>
        <v>MUERTE POR INDEBIDA PRESTACION DEL SERVICIO DE SALUD GINECO OBSTETRICO</v>
      </c>
    </row>
    <row r="570" spans="1:14" ht="15" customHeight="1" x14ac:dyDescent="0.25">
      <c r="A570" s="1">
        <f>+Tabla15[[#This Row],[1]]</f>
        <v>568</v>
      </c>
      <c r="B570" s="1" t="s">
        <v>1895</v>
      </c>
      <c r="C570" s="1">
        <v>1</v>
      </c>
      <c r="D570" s="1">
        <f>+IF(Tabla15[[#This Row],[NOMBRE DE LA CAUSA 2018]]=0,0,1)</f>
        <v>1</v>
      </c>
      <c r="E570" s="1">
        <f>+E569+Tabla15[[#This Row],[NOMBRE DE LA CAUSA 2019]]</f>
        <v>568</v>
      </c>
      <c r="F570" s="1">
        <f>+Tabla15[[#This Row],[0]]*Tabla15[[#This Row],[NOMBRE DE LA CAUSA 2019]]</f>
        <v>568</v>
      </c>
      <c r="G570" s="6" t="s">
        <v>739</v>
      </c>
      <c r="H570" s="6" t="s">
        <v>1711</v>
      </c>
      <c r="K570" s="1" t="s">
        <v>698</v>
      </c>
      <c r="L570" s="12" t="s">
        <v>1896</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1897</v>
      </c>
      <c r="C571" s="1">
        <v>1</v>
      </c>
      <c r="D571" s="1">
        <f>+IF(Tabla15[[#This Row],[NOMBRE DE LA CAUSA 2018]]=0,0,1)</f>
        <v>1</v>
      </c>
      <c r="E571" s="1">
        <f>+E570+Tabla15[[#This Row],[NOMBRE DE LA CAUSA 2019]]</f>
        <v>569</v>
      </c>
      <c r="F571" s="1">
        <f>+Tabla15[[#This Row],[0]]*Tabla15[[#This Row],[NOMBRE DE LA CAUSA 2019]]</f>
        <v>569</v>
      </c>
      <c r="G571" s="6" t="s">
        <v>739</v>
      </c>
      <c r="H571" s="6" t="s">
        <v>845</v>
      </c>
      <c r="I571" s="6"/>
      <c r="J571" s="6"/>
      <c r="K571" s="6" t="s">
        <v>698</v>
      </c>
      <c r="L571" s="12" t="s">
        <v>1898</v>
      </c>
      <c r="M571" s="4">
        <v>2138</v>
      </c>
      <c r="N571" s="1" t="str">
        <f>+Tabla15[[#This Row],[NOMBRE DE LA CAUSA 2017]]</f>
        <v>MUERTE POR INUNDACION</v>
      </c>
    </row>
    <row r="572" spans="1:14" ht="15" customHeight="1" x14ac:dyDescent="0.25">
      <c r="A572" s="1">
        <f>+Tabla15[[#This Row],[1]]</f>
        <v>570</v>
      </c>
      <c r="B572" s="13" t="s">
        <v>1899</v>
      </c>
      <c r="C572" s="1">
        <v>1</v>
      </c>
      <c r="D572" s="1">
        <f>+IF(Tabla15[[#This Row],[NOMBRE DE LA CAUSA 2018]]=0,0,1)</f>
        <v>1</v>
      </c>
      <c r="E572" s="1">
        <f>+E571+Tabla15[[#This Row],[NOMBRE DE LA CAUSA 2019]]</f>
        <v>570</v>
      </c>
      <c r="F572" s="1">
        <f>+Tabla15[[#This Row],[0]]*Tabla15[[#This Row],[NOMBRE DE LA CAUSA 2019]]</f>
        <v>570</v>
      </c>
      <c r="G572" s="6" t="s">
        <v>739</v>
      </c>
      <c r="H572" s="1" t="s">
        <v>835</v>
      </c>
      <c r="I572" s="6"/>
      <c r="K572" s="1" t="s">
        <v>698</v>
      </c>
      <c r="L572" s="1" t="s">
        <v>1900</v>
      </c>
      <c r="M572" s="4">
        <v>2177</v>
      </c>
      <c r="N572" s="1" t="str">
        <f>+Tabla15[[#This Row],[NOMBRE DE LA CAUSA 2017]]</f>
        <v>MUERTE POR MODIFICACION O REDUCCION DE LAS MEDIDAS DE PROTECCION Y SEGURIDAD</v>
      </c>
    </row>
    <row r="573" spans="1:14" ht="15" customHeight="1" x14ac:dyDescent="0.25">
      <c r="A573" s="1">
        <f>+Tabla15[[#This Row],[1]]</f>
        <v>571</v>
      </c>
      <c r="B573" s="1" t="s">
        <v>1901</v>
      </c>
      <c r="C573" s="1">
        <v>1</v>
      </c>
      <c r="D573" s="1">
        <f>+IF(Tabla15[[#This Row],[NOMBRE DE LA CAUSA 2018]]=0,0,1)</f>
        <v>1</v>
      </c>
      <c r="E573" s="1">
        <f>+E572+Tabla15[[#This Row],[NOMBRE DE LA CAUSA 2019]]</f>
        <v>571</v>
      </c>
      <c r="F573" s="1">
        <f>+Tabla15[[#This Row],[0]]*Tabla15[[#This Row],[NOMBRE DE LA CAUSA 2019]]</f>
        <v>571</v>
      </c>
      <c r="G573" s="6" t="s">
        <v>739</v>
      </c>
      <c r="H573" s="1" t="s">
        <v>850</v>
      </c>
      <c r="I573" s="6"/>
      <c r="K573" s="1" t="s">
        <v>698</v>
      </c>
      <c r="L573" s="1" t="s">
        <v>1902</v>
      </c>
      <c r="M573" s="4">
        <v>2123</v>
      </c>
      <c r="N573" s="1" t="str">
        <f>+Tabla15[[#This Row],[NOMBRE DE LA CAUSA 2017]]</f>
        <v>MUERTE POR RUINA DE EDIFICACION PUBLICA</v>
      </c>
    </row>
    <row r="574" spans="1:14" ht="15" customHeight="1" x14ac:dyDescent="0.25">
      <c r="A574" s="1">
        <f>+Tabla15[[#This Row],[1]]</f>
        <v>572</v>
      </c>
      <c r="B574" s="6" t="s">
        <v>1903</v>
      </c>
      <c r="C574" s="1">
        <v>1</v>
      </c>
      <c r="D574" s="1">
        <f>+IF(Tabla15[[#This Row],[NOMBRE DE LA CAUSA 2018]]=0,0,1)</f>
        <v>1</v>
      </c>
      <c r="E574" s="1">
        <f>+E573+Tabla15[[#This Row],[NOMBRE DE LA CAUSA 2019]]</f>
        <v>572</v>
      </c>
      <c r="F574" s="1">
        <f>+Tabla15[[#This Row],[0]]*Tabla15[[#This Row],[NOMBRE DE LA CAUSA 2019]]</f>
        <v>572</v>
      </c>
      <c r="G574" s="6" t="s">
        <v>696</v>
      </c>
      <c r="I574" s="6"/>
      <c r="J574" s="6"/>
      <c r="K574" s="6" t="s">
        <v>698</v>
      </c>
      <c r="L574" s="7" t="s">
        <v>1904</v>
      </c>
      <c r="M574" s="4">
        <v>2165</v>
      </c>
      <c r="N574" s="1" t="str">
        <f>+Tabla15[[#This Row],[NOMBRE DE LA CAUSA 2017]]</f>
        <v>MUERTE POR SEMOVIENTE DE PROPIEDAD DEL ESTADO</v>
      </c>
    </row>
    <row r="575" spans="1:14" ht="15" customHeight="1" x14ac:dyDescent="0.25">
      <c r="A575" s="1">
        <f>+Tabla15[[#This Row],[1]]</f>
        <v>573</v>
      </c>
      <c r="B575" s="1" t="s">
        <v>1905</v>
      </c>
      <c r="C575" s="1">
        <v>1</v>
      </c>
      <c r="D575" s="1">
        <f>+IF(Tabla15[[#This Row],[NOMBRE DE LA CAUSA 2018]]=0,0,1)</f>
        <v>1</v>
      </c>
      <c r="E575" s="1">
        <f>+E574+Tabla15[[#This Row],[NOMBRE DE LA CAUSA 2019]]</f>
        <v>573</v>
      </c>
      <c r="F575" s="1">
        <f>+Tabla15[[#This Row],[0]]*Tabla15[[#This Row],[NOMBRE DE LA CAUSA 2019]]</f>
        <v>573</v>
      </c>
      <c r="G575" s="6" t="s">
        <v>739</v>
      </c>
      <c r="H575" s="1" t="s">
        <v>855</v>
      </c>
      <c r="K575" s="1" t="s">
        <v>698</v>
      </c>
      <c r="L575" s="1" t="s">
        <v>1906</v>
      </c>
      <c r="M575" s="4">
        <v>2160</v>
      </c>
      <c r="N575" s="1" t="str">
        <f>+Tabla15[[#This Row],[NOMBRE DE LA CAUSA 2017]]</f>
        <v>MUERTE POR USO EXCESIVO DE LA FUERZA</v>
      </c>
    </row>
    <row r="576" spans="1:14" ht="15" customHeight="1" x14ac:dyDescent="0.25">
      <c r="A576" s="1">
        <f>+Tabla15[[#This Row],[1]]</f>
        <v>574</v>
      </c>
      <c r="B576" s="6" t="s">
        <v>1907</v>
      </c>
      <c r="C576" s="1">
        <v>1</v>
      </c>
      <c r="D576" s="1">
        <f>+IF(Tabla15[[#This Row],[NOMBRE DE LA CAUSA 2018]]=0,0,1)</f>
        <v>1</v>
      </c>
      <c r="E576" s="1">
        <f>+E575+Tabla15[[#This Row],[NOMBRE DE LA CAUSA 2019]]</f>
        <v>574</v>
      </c>
      <c r="F576" s="1">
        <f>+Tabla15[[#This Row],[0]]*Tabla15[[#This Row],[NOMBRE DE LA CAUSA 2019]]</f>
        <v>574</v>
      </c>
      <c r="G576" s="6" t="s">
        <v>739</v>
      </c>
      <c r="H576" s="6" t="s">
        <v>858</v>
      </c>
      <c r="I576" s="6"/>
      <c r="J576" s="6"/>
      <c r="K576" s="6" t="s">
        <v>698</v>
      </c>
      <c r="L576" s="14" t="s">
        <v>1908</v>
      </c>
      <c r="M576" s="4">
        <v>2111</v>
      </c>
      <c r="N576" s="1" t="str">
        <f>+Tabla15[[#This Row],[NOMBRE DE LA CAUSA 2017]]</f>
        <v>MUERTE POR VIA PUBLICA EN MAL ESTADO</v>
      </c>
    </row>
    <row r="577" spans="1:14" ht="15" customHeight="1" x14ac:dyDescent="0.25">
      <c r="A577" s="1">
        <f>+Tabla15[[#This Row],[1]]</f>
        <v>575</v>
      </c>
      <c r="B577" s="5" t="s">
        <v>1909</v>
      </c>
      <c r="C577" s="1">
        <v>1</v>
      </c>
      <c r="D577" s="1">
        <f>+IF(Tabla15[[#This Row],[NOMBRE DE LA CAUSA 2018]]=0,0,1)</f>
        <v>1</v>
      </c>
      <c r="E577" s="1">
        <f>+E576+Tabla15[[#This Row],[NOMBRE DE LA CAUSA 2019]]</f>
        <v>575</v>
      </c>
      <c r="F577" s="1">
        <f>+Tabla15[[#This Row],[0]]*Tabla15[[#This Row],[NOMBRE DE LA CAUSA 2019]]</f>
        <v>575</v>
      </c>
      <c r="G577" s="8" t="s">
        <v>701</v>
      </c>
      <c r="J577" s="1" t="s">
        <v>702</v>
      </c>
      <c r="K577" s="1" t="s">
        <v>698</v>
      </c>
      <c r="L577" s="11" t="s">
        <v>1910</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1911</v>
      </c>
      <c r="C578" s="1">
        <v>1</v>
      </c>
      <c r="D578" s="1">
        <f>+IF(Tabla15[[#This Row],[NOMBRE DE LA CAUSA 2018]]=0,0,1)</f>
        <v>1</v>
      </c>
      <c r="E578" s="1">
        <f>+E577+Tabla15[[#This Row],[NOMBRE DE LA CAUSA 2019]]</f>
        <v>576</v>
      </c>
      <c r="F578" s="1">
        <f>+Tabla15[[#This Row],[0]]*Tabla15[[#This Row],[NOMBRE DE LA CAUSA 2019]]</f>
        <v>576</v>
      </c>
      <c r="G578" s="6" t="s">
        <v>701</v>
      </c>
      <c r="J578" s="1" t="s">
        <v>702</v>
      </c>
      <c r="K578" s="1" t="s">
        <v>698</v>
      </c>
      <c r="L578" s="12" t="s">
        <v>1912</v>
      </c>
      <c r="M578" s="4">
        <v>202</v>
      </c>
      <c r="N578" s="1" t="str">
        <f>+Tabla15[[#This Row],[NOMBRE DE LA CAUSA 2017]]</f>
        <v>NO ACEPTACION DE LA RENUNCIA</v>
      </c>
    </row>
    <row r="579" spans="1:14" ht="15" customHeight="1" x14ac:dyDescent="0.25">
      <c r="A579" s="1">
        <f>+Tabla15[[#This Row],[1]]</f>
        <v>577</v>
      </c>
      <c r="B579" s="6" t="s">
        <v>1913</v>
      </c>
      <c r="C579" s="1">
        <v>1</v>
      </c>
      <c r="D579" s="1">
        <f>+IF(Tabla15[[#This Row],[NOMBRE DE LA CAUSA 2018]]=0,0,1)</f>
        <v>1</v>
      </c>
      <c r="E579" s="1">
        <f>+E578+Tabla15[[#This Row],[NOMBRE DE LA CAUSA 2019]]</f>
        <v>577</v>
      </c>
      <c r="F579" s="1">
        <f>+Tabla15[[#This Row],[0]]*Tabla15[[#This Row],[NOMBRE DE LA CAUSA 2019]]</f>
        <v>577</v>
      </c>
      <c r="G579" s="6" t="s">
        <v>701</v>
      </c>
      <c r="I579" s="6"/>
      <c r="J579" s="6" t="s">
        <v>702</v>
      </c>
      <c r="K579" s="6" t="s">
        <v>698</v>
      </c>
      <c r="L579" s="7" t="s">
        <v>1914</v>
      </c>
      <c r="M579" s="4">
        <v>867</v>
      </c>
      <c r="N579" s="1" t="str">
        <f>+Tabla15[[#This Row],[NOMBRE DE LA CAUSA 2017]]</f>
        <v>NO DEVOLUCION DE APORTES A SALUD DESCONTADOS DE LA PENSION GRACIA</v>
      </c>
    </row>
    <row r="580" spans="1:14" ht="15" customHeight="1" x14ac:dyDescent="0.25">
      <c r="A580" s="1">
        <f>+Tabla15[[#This Row],[1]]</f>
        <v>578</v>
      </c>
      <c r="B580" s="8" t="s">
        <v>1915</v>
      </c>
      <c r="C580" s="1">
        <v>1</v>
      </c>
      <c r="D580" s="1">
        <f>+IF(Tabla15[[#This Row],[NOMBRE DE LA CAUSA 2018]]=0,0,1)</f>
        <v>1</v>
      </c>
      <c r="E580" s="1">
        <f>+E579+Tabla15[[#This Row],[NOMBRE DE LA CAUSA 2019]]</f>
        <v>578</v>
      </c>
      <c r="F580" s="1">
        <f>+Tabla15[[#This Row],[0]]*Tabla15[[#This Row],[NOMBRE DE LA CAUSA 2019]]</f>
        <v>578</v>
      </c>
      <c r="G580" s="8" t="s">
        <v>701</v>
      </c>
      <c r="I580" s="6"/>
      <c r="J580" s="6" t="s">
        <v>702</v>
      </c>
      <c r="K580" s="6" t="s">
        <v>698</v>
      </c>
      <c r="L580" s="10" t="s">
        <v>1916</v>
      </c>
      <c r="M580" s="4">
        <v>820</v>
      </c>
      <c r="N580" s="1" t="str">
        <f>+Tabla15[[#This Row],[NOMBRE DE LA CAUSA 2017]]</f>
        <v>NO OTORGAMIENTO DE LICENCIA DE FUNCIONAMIENTO</v>
      </c>
    </row>
    <row r="581" spans="1:14" ht="15" customHeight="1" x14ac:dyDescent="0.25">
      <c r="A581" s="1">
        <f>+Tabla15[[#This Row],[1]]</f>
        <v>579</v>
      </c>
      <c r="B581" s="8" t="s">
        <v>1917</v>
      </c>
      <c r="C581" s="1">
        <v>1</v>
      </c>
      <c r="D581" s="1">
        <f>+IF(Tabla15[[#This Row],[NOMBRE DE LA CAUSA 2018]]=0,0,1)</f>
        <v>1</v>
      </c>
      <c r="E581" s="1">
        <f>+E580+Tabla15[[#This Row],[NOMBRE DE LA CAUSA 2019]]</f>
        <v>579</v>
      </c>
      <c r="F581" s="1">
        <f>+Tabla15[[#This Row],[0]]*Tabla15[[#This Row],[NOMBRE DE LA CAUSA 2019]]</f>
        <v>579</v>
      </c>
      <c r="G581" s="6" t="s">
        <v>739</v>
      </c>
      <c r="H581" s="1" t="s">
        <v>1918</v>
      </c>
      <c r="I581" s="6"/>
      <c r="J581" s="6"/>
      <c r="K581" s="8" t="s">
        <v>698</v>
      </c>
      <c r="L581" s="5" t="s">
        <v>1919</v>
      </c>
      <c r="M581" s="4">
        <v>2287</v>
      </c>
      <c r="N581" s="1" t="str">
        <f>+Tabla15[[#This Row],[NOMBRE DE LA CAUSA 2017]]</f>
        <v>NO OTORGAMIENTO DE LICENCIAS AMBIENTALES</v>
      </c>
    </row>
    <row r="582" spans="1:14" ht="15" customHeight="1" x14ac:dyDescent="0.25">
      <c r="A582" s="1">
        <f>+Tabla15[[#This Row],[1]]</f>
        <v>580</v>
      </c>
      <c r="B582" s="6" t="s">
        <v>1920</v>
      </c>
      <c r="C582" s="1">
        <v>1</v>
      </c>
      <c r="D582" s="1">
        <f>+IF(Tabla15[[#This Row],[NOMBRE DE LA CAUSA 2018]]=0,0,1)</f>
        <v>1</v>
      </c>
      <c r="E582" s="1">
        <f>+E581+Tabla15[[#This Row],[NOMBRE DE LA CAUSA 2019]]</f>
        <v>580</v>
      </c>
      <c r="F582" s="1">
        <f>+Tabla15[[#This Row],[0]]*Tabla15[[#This Row],[NOMBRE DE LA CAUSA 2019]]</f>
        <v>580</v>
      </c>
      <c r="G582" s="6" t="s">
        <v>701</v>
      </c>
      <c r="I582" s="6"/>
      <c r="J582" s="1" t="s">
        <v>702</v>
      </c>
      <c r="K582" s="1" t="s">
        <v>698</v>
      </c>
      <c r="L582" s="1" t="s">
        <v>1921</v>
      </c>
      <c r="M582" s="4">
        <v>360</v>
      </c>
      <c r="N582" s="1" t="str">
        <f>+Tabla15[[#This Row],[NOMBRE DE LA CAUSA 2017]]</f>
        <v>NO PAGO DE RECOMPENSA POR DELACION</v>
      </c>
    </row>
    <row r="583" spans="1:14" ht="15" customHeight="1" x14ac:dyDescent="0.25">
      <c r="A583" s="1">
        <f>+Tabla15[[#This Row],[1]]</f>
        <v>581</v>
      </c>
      <c r="B583" s="8" t="s">
        <v>1922</v>
      </c>
      <c r="C583" s="1">
        <v>1</v>
      </c>
      <c r="D583" s="1">
        <f>+IF(Tabla15[[#This Row],[NOMBRE DE LA CAUSA 2018]]=0,0,1)</f>
        <v>1</v>
      </c>
      <c r="E583" s="1">
        <f>+E582+Tabla15[[#This Row],[NOMBRE DE LA CAUSA 2019]]</f>
        <v>581</v>
      </c>
      <c r="F583" s="1">
        <f>+Tabla15[[#This Row],[0]]*Tabla15[[#This Row],[NOMBRE DE LA CAUSA 2019]]</f>
        <v>581</v>
      </c>
      <c r="G583" s="8" t="s">
        <v>701</v>
      </c>
      <c r="H583" s="6"/>
      <c r="I583" s="6"/>
      <c r="J583" s="6" t="s">
        <v>702</v>
      </c>
      <c r="K583" s="6" t="s">
        <v>698</v>
      </c>
      <c r="L583" s="10" t="s">
        <v>1923</v>
      </c>
      <c r="M583" s="4">
        <v>839</v>
      </c>
      <c r="N583" s="1" t="str">
        <f>+Tabla15[[#This Row],[NOMBRE DE LA CAUSA 2017]]</f>
        <v>NO RECONOCIMIENTO BONIFICACION MENSUAL PARA LAS MADRES COMUNITARIAS Y SUSTITUTAS</v>
      </c>
    </row>
    <row r="584" spans="1:14" ht="15" customHeight="1" x14ac:dyDescent="0.25">
      <c r="A584" s="1">
        <f>+Tabla15[[#This Row],[1]]</f>
        <v>582</v>
      </c>
      <c r="B584" s="6" t="s">
        <v>1924</v>
      </c>
      <c r="C584" s="1">
        <v>1</v>
      </c>
      <c r="D584" s="1">
        <f>+IF(Tabla15[[#This Row],[NOMBRE DE LA CAUSA 2018]]=0,0,1)</f>
        <v>1</v>
      </c>
      <c r="E584" s="1">
        <f>+E583+Tabla15[[#This Row],[NOMBRE DE LA CAUSA 2019]]</f>
        <v>582</v>
      </c>
      <c r="F584" s="1">
        <f>+Tabla15[[#This Row],[0]]*Tabla15[[#This Row],[NOMBRE DE LA CAUSA 2019]]</f>
        <v>582</v>
      </c>
      <c r="G584" s="6" t="s">
        <v>701</v>
      </c>
      <c r="H584" s="6"/>
      <c r="I584" s="6"/>
      <c r="J584" s="6" t="s">
        <v>702</v>
      </c>
      <c r="K584" s="6" t="s">
        <v>698</v>
      </c>
      <c r="L584" s="7" t="s">
        <v>1925</v>
      </c>
      <c r="M584" s="4">
        <v>429</v>
      </c>
      <c r="N584" s="1" t="str">
        <f>+Tabla15[[#This Row],[NOMBRE DE LA CAUSA 2017]]</f>
        <v>NO RECONOCIMIENTO DE ASIGNACION DE RETIRO</v>
      </c>
    </row>
    <row r="585" spans="1:14" ht="15" customHeight="1" x14ac:dyDescent="0.25">
      <c r="A585" s="1">
        <f>+Tabla15[[#This Row],[1]]</f>
        <v>583</v>
      </c>
      <c r="B585" s="6" t="s">
        <v>1926</v>
      </c>
      <c r="C585" s="1">
        <v>1</v>
      </c>
      <c r="D585" s="1">
        <f>+IF(Tabla15[[#This Row],[NOMBRE DE LA CAUSA 2018]]=0,0,1)</f>
        <v>1</v>
      </c>
      <c r="E585" s="1">
        <f>+E584+Tabla15[[#This Row],[NOMBRE DE LA CAUSA 2019]]</f>
        <v>583</v>
      </c>
      <c r="F585" s="1">
        <f>+Tabla15[[#This Row],[0]]*Tabla15[[#This Row],[NOMBRE DE LA CAUSA 2019]]</f>
        <v>583</v>
      </c>
      <c r="G585" s="6" t="s">
        <v>701</v>
      </c>
      <c r="H585" s="6"/>
      <c r="I585" s="6"/>
      <c r="J585" s="6" t="s">
        <v>702</v>
      </c>
      <c r="K585" s="6" t="s">
        <v>698</v>
      </c>
      <c r="L585" s="7" t="s">
        <v>1927</v>
      </c>
      <c r="M585" s="4">
        <v>394</v>
      </c>
      <c r="N585" s="1" t="str">
        <f>+Tabla15[[#This Row],[NOMBRE DE LA CAUSA 2017]]</f>
        <v>NO RECONOCIMIENTO DE BONO PENSIONAL</v>
      </c>
    </row>
    <row r="586" spans="1:14" ht="15" customHeight="1" x14ac:dyDescent="0.25">
      <c r="A586" s="1">
        <f>+Tabla15[[#This Row],[1]]</f>
        <v>584</v>
      </c>
      <c r="B586" s="5" t="s">
        <v>1928</v>
      </c>
      <c r="C586" s="1">
        <v>1</v>
      </c>
      <c r="D586" s="1">
        <f>+IF(Tabla15[[#This Row],[NOMBRE DE LA CAUSA 2018]]=0,0,1)</f>
        <v>1</v>
      </c>
      <c r="E586" s="1">
        <f>+E585+Tabla15[[#This Row],[NOMBRE DE LA CAUSA 2019]]</f>
        <v>584</v>
      </c>
      <c r="F586" s="1">
        <f>+Tabla15[[#This Row],[0]]*Tabla15[[#This Row],[NOMBRE DE LA CAUSA 2019]]</f>
        <v>584</v>
      </c>
      <c r="G586" s="6" t="s">
        <v>739</v>
      </c>
      <c r="H586" s="1" t="s">
        <v>1359</v>
      </c>
      <c r="K586" s="5" t="s">
        <v>698</v>
      </c>
      <c r="L586" s="11" t="s">
        <v>1929</v>
      </c>
      <c r="M586" s="4">
        <v>2303</v>
      </c>
      <c r="N586" s="1" t="str">
        <f>+Tabla15[[#This Row],[NOMBRE DE LA CAUSA 2017]]</f>
        <v>NO RECONOCIMIENTO DE COSTO ACUMULADO DE ASCENSOS EN EL ESCALAFON DOCENTE</v>
      </c>
    </row>
    <row r="587" spans="1:14" ht="15" customHeight="1" x14ac:dyDescent="0.25">
      <c r="A587" s="1">
        <f>+Tabla15[[#This Row],[1]]</f>
        <v>585</v>
      </c>
      <c r="B587" s="1" t="s">
        <v>1930</v>
      </c>
      <c r="C587" s="1">
        <v>1</v>
      </c>
      <c r="D587" s="1">
        <f>+IF(Tabla15[[#This Row],[NOMBRE DE LA CAUSA 2018]]=0,0,1)</f>
        <v>1</v>
      </c>
      <c r="E587" s="1">
        <f>+E586+Tabla15[[#This Row],[NOMBRE DE LA CAUSA 2019]]</f>
        <v>585</v>
      </c>
      <c r="F587" s="1">
        <f>+Tabla15[[#This Row],[0]]*Tabla15[[#This Row],[NOMBRE DE LA CAUSA 2019]]</f>
        <v>585</v>
      </c>
      <c r="G587" s="6" t="s">
        <v>701</v>
      </c>
      <c r="J587" s="1" t="s">
        <v>702</v>
      </c>
      <c r="K587" s="1" t="s">
        <v>698</v>
      </c>
      <c r="L587" s="12" t="s">
        <v>1931</v>
      </c>
      <c r="M587" s="4">
        <v>785</v>
      </c>
      <c r="N587" s="1" t="str">
        <f>+Tabla15[[#This Row],[NOMBRE DE LA CAUSA 2017]]</f>
        <v>NO RECONOCIMIENTO DE CUOTA PARTE PENSIONAL</v>
      </c>
    </row>
    <row r="588" spans="1:14" ht="15" customHeight="1" x14ac:dyDescent="0.25">
      <c r="A588" s="1">
        <f>+Tabla15[[#This Row],[1]]</f>
        <v>586</v>
      </c>
      <c r="B588" s="1" t="s">
        <v>1932</v>
      </c>
      <c r="C588" s="1">
        <v>1</v>
      </c>
      <c r="D588" s="1">
        <f>+IF(Tabla15[[#This Row],[NOMBRE DE LA CAUSA 2018]]=0,0,1)</f>
        <v>1</v>
      </c>
      <c r="E588" s="1">
        <f>+E587+Tabla15[[#This Row],[NOMBRE DE LA CAUSA 2019]]</f>
        <v>586</v>
      </c>
      <c r="F588" s="1">
        <f>+Tabla15[[#This Row],[0]]*Tabla15[[#This Row],[NOMBRE DE LA CAUSA 2019]]</f>
        <v>586</v>
      </c>
      <c r="G588" s="6" t="s">
        <v>701</v>
      </c>
      <c r="H588" s="6"/>
      <c r="I588" s="6"/>
      <c r="J588" s="6" t="s">
        <v>702</v>
      </c>
      <c r="K588" s="6" t="s">
        <v>698</v>
      </c>
      <c r="L588" s="7" t="s">
        <v>1933</v>
      </c>
      <c r="M588" s="4">
        <v>470</v>
      </c>
      <c r="N588" s="1" t="str">
        <f>+Tabla15[[#This Row],[NOMBRE DE LA CAUSA 2017]]</f>
        <v>NO RECONOCIMIENTO DE DESCANSOS COMPENSATORIOS</v>
      </c>
    </row>
    <row r="589" spans="1:14" ht="15" customHeight="1" x14ac:dyDescent="0.25">
      <c r="A589" s="1">
        <f>+Tabla15[[#This Row],[1]]</f>
        <v>587</v>
      </c>
      <c r="B589" s="5" t="s">
        <v>1934</v>
      </c>
      <c r="C589" s="1">
        <v>1</v>
      </c>
      <c r="D589" s="1">
        <f>+IF(Tabla15[[#This Row],[NOMBRE DE LA CAUSA 2018]]=0,0,1)</f>
        <v>1</v>
      </c>
      <c r="E589" s="1">
        <f>+E588+Tabla15[[#This Row],[NOMBRE DE LA CAUSA 2019]]</f>
        <v>587</v>
      </c>
      <c r="F589" s="1">
        <f>+Tabla15[[#This Row],[0]]*Tabla15[[#This Row],[NOMBRE DE LA CAUSA 2019]]</f>
        <v>587</v>
      </c>
      <c r="G589" s="6" t="s">
        <v>701</v>
      </c>
      <c r="J589" s="1" t="s">
        <v>702</v>
      </c>
      <c r="K589" s="1" t="s">
        <v>698</v>
      </c>
      <c r="L589" s="11" t="s">
        <v>1935</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1936</v>
      </c>
      <c r="C590" s="1">
        <v>1</v>
      </c>
      <c r="D590" s="1">
        <f>+IF(Tabla15[[#This Row],[NOMBRE DE LA CAUSA 2018]]=0,0,1)</f>
        <v>1</v>
      </c>
      <c r="E590" s="1">
        <f>+E589+Tabla15[[#This Row],[NOMBRE DE LA CAUSA 2019]]</f>
        <v>588</v>
      </c>
      <c r="F590" s="1">
        <f>+Tabla15[[#This Row],[0]]*Tabla15[[#This Row],[NOMBRE DE LA CAUSA 2019]]</f>
        <v>588</v>
      </c>
      <c r="G590" s="6" t="s">
        <v>739</v>
      </c>
      <c r="H590" s="6" t="s">
        <v>1364</v>
      </c>
      <c r="I590" s="6"/>
      <c r="J590" s="6"/>
      <c r="K590" s="6" t="s">
        <v>698</v>
      </c>
      <c r="L590" s="10" t="s">
        <v>1937</v>
      </c>
      <c r="M590" s="4">
        <v>2262</v>
      </c>
      <c r="N590" s="1" t="str">
        <f>+Tabla15[[#This Row],[NOMBRE DE LA CAUSA 2017]]</f>
        <v>NO RECONOCIMIENTO DE HONORARIOS</v>
      </c>
    </row>
    <row r="591" spans="1:14" ht="15" customHeight="1" x14ac:dyDescent="0.25">
      <c r="A591" s="1">
        <f>+Tabla15[[#This Row],[1]]</f>
        <v>589</v>
      </c>
      <c r="B591" s="6" t="s">
        <v>1938</v>
      </c>
      <c r="C591" s="1">
        <v>1</v>
      </c>
      <c r="D591" s="1">
        <f>+IF(Tabla15[[#This Row],[NOMBRE DE LA CAUSA 2018]]=0,0,1)</f>
        <v>1</v>
      </c>
      <c r="E591" s="1">
        <f>+E590+Tabla15[[#This Row],[NOMBRE DE LA CAUSA 2019]]</f>
        <v>589</v>
      </c>
      <c r="F591" s="1">
        <f>+Tabla15[[#This Row],[0]]*Tabla15[[#This Row],[NOMBRE DE LA CAUSA 2019]]</f>
        <v>589</v>
      </c>
      <c r="G591" s="6" t="s">
        <v>739</v>
      </c>
      <c r="H591" s="6" t="s">
        <v>1939</v>
      </c>
      <c r="I591" s="6"/>
      <c r="J591" s="6"/>
      <c r="K591" s="6" t="s">
        <v>698</v>
      </c>
      <c r="L591" s="1" t="s">
        <v>1940</v>
      </c>
      <c r="M591" s="4">
        <v>2214</v>
      </c>
      <c r="N591" s="1" t="str">
        <f>+Tabla15[[#This Row],[NOMBRE DE LA CAUSA 2017]]</f>
        <v>NO RECONOCIMIENTO DE INCREMENTO DE PENSION DE INVALIDEZ</v>
      </c>
    </row>
    <row r="592" spans="1:14" ht="15" customHeight="1" x14ac:dyDescent="0.25">
      <c r="A592" s="1">
        <f>+Tabla15[[#This Row],[1]]</f>
        <v>590</v>
      </c>
      <c r="B592" s="1" t="s">
        <v>1941</v>
      </c>
      <c r="C592" s="1">
        <v>1</v>
      </c>
      <c r="D592" s="1">
        <f>+IF(Tabla15[[#This Row],[NOMBRE DE LA CAUSA 2018]]=0,0,1)</f>
        <v>1</v>
      </c>
      <c r="E592" s="1">
        <f>+E591+Tabla15[[#This Row],[NOMBRE DE LA CAUSA 2019]]</f>
        <v>590</v>
      </c>
      <c r="F592" s="1">
        <f>+Tabla15[[#This Row],[0]]*Tabla15[[#This Row],[NOMBRE DE LA CAUSA 2019]]</f>
        <v>590</v>
      </c>
      <c r="G592" s="6" t="s">
        <v>739</v>
      </c>
      <c r="H592" s="1" t="s">
        <v>1939</v>
      </c>
      <c r="K592" s="1" t="s">
        <v>698</v>
      </c>
      <c r="L592" s="1" t="s">
        <v>1942</v>
      </c>
      <c r="M592" s="4">
        <v>2213</v>
      </c>
      <c r="N592" s="1" t="str">
        <f>+Tabla15[[#This Row],[NOMBRE DE LA CAUSA 2017]]</f>
        <v>NO RECONOCIMIENTO DE INCREMENTO DE PENSION DE VEJEZ</v>
      </c>
    </row>
    <row r="593" spans="1:14" ht="15" customHeight="1" x14ac:dyDescent="0.25">
      <c r="A593" s="1">
        <f>+Tabla15[[#This Row],[1]]</f>
        <v>591</v>
      </c>
      <c r="B593" s="8" t="s">
        <v>1943</v>
      </c>
      <c r="C593" s="1">
        <v>1</v>
      </c>
      <c r="D593" s="1">
        <f>+IF(Tabla15[[#This Row],[NOMBRE DE LA CAUSA 2018]]=0,0,1)</f>
        <v>1</v>
      </c>
      <c r="E593" s="1">
        <f>+E592+Tabla15[[#This Row],[NOMBRE DE LA CAUSA 2019]]</f>
        <v>591</v>
      </c>
      <c r="F593" s="1">
        <f>+Tabla15[[#This Row],[0]]*Tabla15[[#This Row],[NOMBRE DE LA CAUSA 2019]]</f>
        <v>591</v>
      </c>
      <c r="G593" s="6" t="s">
        <v>696</v>
      </c>
      <c r="H593" s="6"/>
      <c r="I593" s="6"/>
      <c r="J593" s="6"/>
      <c r="K593" s="8" t="s">
        <v>698</v>
      </c>
      <c r="L593" s="5" t="s">
        <v>1944</v>
      </c>
      <c r="M593" s="4">
        <v>2315</v>
      </c>
      <c r="N593" s="1" t="str">
        <f>+Tabla15[[#This Row],[NOMBRE DE LA CAUSA 2017]]</f>
        <v>NO RECONOCIMIENTO DE INDEMNIZACION POR DESPIDO SIN JUSTA CAUSA</v>
      </c>
    </row>
    <row r="594" spans="1:14" ht="15" customHeight="1" x14ac:dyDescent="0.25">
      <c r="A594" s="1">
        <f>+Tabla15[[#This Row],[1]]</f>
        <v>592</v>
      </c>
      <c r="B594" s="1" t="s">
        <v>1945</v>
      </c>
      <c r="C594" s="1">
        <v>1</v>
      </c>
      <c r="D594" s="1">
        <f>+IF(Tabla15[[#This Row],[NOMBRE DE LA CAUSA 2018]]=0,0,1)</f>
        <v>1</v>
      </c>
      <c r="E594" s="1">
        <f>+E593+Tabla15[[#This Row],[NOMBRE DE LA CAUSA 2019]]</f>
        <v>592</v>
      </c>
      <c r="F594" s="1">
        <f>+Tabla15[[#This Row],[0]]*Tabla15[[#This Row],[NOMBRE DE LA CAUSA 2019]]</f>
        <v>592</v>
      </c>
      <c r="G594" s="6" t="s">
        <v>701</v>
      </c>
      <c r="H594" s="6"/>
      <c r="I594" s="6"/>
      <c r="J594" s="6" t="s">
        <v>702</v>
      </c>
      <c r="K594" s="6" t="s">
        <v>698</v>
      </c>
      <c r="L594" s="7" t="s">
        <v>1946</v>
      </c>
      <c r="M594" s="4">
        <v>471</v>
      </c>
      <c r="N594" s="1" t="str">
        <f>+Tabla15[[#This Row],[NOMBRE DE LA CAUSA 2017]]</f>
        <v>NO RECONOCIMIENTO DE INDEMNIZACION POR DISMINUCION DE CAPACIDAD LABORAL</v>
      </c>
    </row>
    <row r="595" spans="1:14" ht="15" customHeight="1" x14ac:dyDescent="0.25">
      <c r="A595" s="1">
        <f>+Tabla15[[#This Row],[1]]</f>
        <v>593</v>
      </c>
      <c r="B595" s="6" t="s">
        <v>1947</v>
      </c>
      <c r="C595" s="1">
        <v>1</v>
      </c>
      <c r="D595" s="1">
        <f>+IF(Tabla15[[#This Row],[NOMBRE DE LA CAUSA 2018]]=0,0,1)</f>
        <v>1</v>
      </c>
      <c r="E595" s="1">
        <f>+E594+Tabla15[[#This Row],[NOMBRE DE LA CAUSA 2019]]</f>
        <v>593</v>
      </c>
      <c r="F595" s="1">
        <f>+Tabla15[[#This Row],[0]]*Tabla15[[#This Row],[NOMBRE DE LA CAUSA 2019]]</f>
        <v>593</v>
      </c>
      <c r="G595" s="6" t="s">
        <v>701</v>
      </c>
      <c r="H595" s="6"/>
      <c r="I595" s="6"/>
      <c r="J595" s="1" t="s">
        <v>702</v>
      </c>
      <c r="K595" s="1" t="s">
        <v>698</v>
      </c>
      <c r="L595" s="7" t="s">
        <v>1948</v>
      </c>
      <c r="M595" s="4">
        <v>479</v>
      </c>
      <c r="N595" s="1" t="str">
        <f>+Tabla15[[#This Row],[NOMBRE DE LA CAUSA 2017]]</f>
        <v>NO RECONOCIMIENTO DE INDEMNIZACION POR MUERTE EN ACCIDENTE DE TRABAJO</v>
      </c>
    </row>
    <row r="596" spans="1:14" ht="15" customHeight="1" x14ac:dyDescent="0.25">
      <c r="A596" s="1">
        <f>+Tabla15[[#This Row],[1]]</f>
        <v>594</v>
      </c>
      <c r="B596" s="8" t="s">
        <v>1949</v>
      </c>
      <c r="C596" s="1">
        <v>1</v>
      </c>
      <c r="D596" s="1">
        <f>+IF(Tabla15[[#This Row],[NOMBRE DE LA CAUSA 2018]]=0,0,1)</f>
        <v>1</v>
      </c>
      <c r="E596" s="1">
        <f>+E595+Tabla15[[#This Row],[NOMBRE DE LA CAUSA 2019]]</f>
        <v>594</v>
      </c>
      <c r="F596" s="1">
        <f>+Tabla15[[#This Row],[0]]*Tabla15[[#This Row],[NOMBRE DE LA CAUSA 2019]]</f>
        <v>594</v>
      </c>
      <c r="G596" s="6" t="s">
        <v>696</v>
      </c>
      <c r="H596" s="6"/>
      <c r="I596" s="8" t="s">
        <v>41</v>
      </c>
      <c r="J596" s="6"/>
      <c r="K596" s="8" t="s">
        <v>698</v>
      </c>
      <c r="L596" s="5" t="s">
        <v>1950</v>
      </c>
      <c r="M596" s="26">
        <v>2346</v>
      </c>
      <c r="N596" s="1" t="str">
        <f>+Tabla15[[#This Row],[NOMBRE DE LA CAUSA 2017]]</f>
        <v>NO RECONOCIMIENTO DE INDEMNIZACION SUSTITUTIVA DE PENSION DE SOBREVIVIENTES</v>
      </c>
    </row>
    <row r="597" spans="1:14" ht="15" customHeight="1" x14ac:dyDescent="0.25">
      <c r="A597" s="1">
        <f>+Tabla15[[#This Row],[1]]</f>
        <v>595</v>
      </c>
      <c r="B597" s="6" t="s">
        <v>1951</v>
      </c>
      <c r="C597" s="1">
        <v>1</v>
      </c>
      <c r="D597" s="1">
        <f>+IF(Tabla15[[#This Row],[NOMBRE DE LA CAUSA 2018]]=0,0,1)</f>
        <v>1</v>
      </c>
      <c r="E597" s="1">
        <f>+E596+Tabla15[[#This Row],[NOMBRE DE LA CAUSA 2019]]</f>
        <v>595</v>
      </c>
      <c r="F597" s="1">
        <f>+Tabla15[[#This Row],[0]]*Tabla15[[#This Row],[NOMBRE DE LA CAUSA 2019]]</f>
        <v>595</v>
      </c>
      <c r="G597" s="6" t="s">
        <v>701</v>
      </c>
      <c r="H597" s="6"/>
      <c r="I597" s="6"/>
      <c r="J597" s="6" t="s">
        <v>702</v>
      </c>
      <c r="K597" s="6" t="s">
        <v>698</v>
      </c>
      <c r="L597" s="5" t="s">
        <v>1952</v>
      </c>
      <c r="M597" s="4">
        <v>199</v>
      </c>
      <c r="N597" s="1" t="str">
        <f>+Tabla15[[#This Row],[NOMBRE DE LA CAUSA 2017]]</f>
        <v>NO RECONOCIMIENTO DE INDEMNIZACION SUSTITUTIVA DE PENSION DE VEJEZ</v>
      </c>
    </row>
    <row r="598" spans="1:14" ht="15" customHeight="1" x14ac:dyDescent="0.25">
      <c r="A598" s="1">
        <f>+Tabla15[[#This Row],[1]]</f>
        <v>596</v>
      </c>
      <c r="B598" s="1" t="s">
        <v>1953</v>
      </c>
      <c r="C598" s="1">
        <v>1</v>
      </c>
      <c r="D598" s="1">
        <f>+IF(Tabla15[[#This Row],[NOMBRE DE LA CAUSA 2018]]=0,0,1)</f>
        <v>1</v>
      </c>
      <c r="E598" s="1">
        <f>+E597+Tabla15[[#This Row],[NOMBRE DE LA CAUSA 2019]]</f>
        <v>596</v>
      </c>
      <c r="F598" s="1">
        <f>+Tabla15[[#This Row],[0]]*Tabla15[[#This Row],[NOMBRE DE LA CAUSA 2019]]</f>
        <v>596</v>
      </c>
      <c r="G598" s="6" t="s">
        <v>739</v>
      </c>
      <c r="H598" s="1" t="s">
        <v>1496</v>
      </c>
      <c r="K598" s="1" t="s">
        <v>698</v>
      </c>
      <c r="L598" s="12" t="s">
        <v>1954</v>
      </c>
      <c r="M598" s="4">
        <v>2238</v>
      </c>
      <c r="N598" s="1" t="str">
        <f>+Tabla15[[#This Row],[NOMBRE DE LA CAUSA 2017]]</f>
        <v>NO RECONOCIMIENTO DE INTERESES SOBRE AUXILIO DE CESANTIAS</v>
      </c>
    </row>
    <row r="599" spans="1:14" ht="15" customHeight="1" x14ac:dyDescent="0.25">
      <c r="A599" s="1">
        <f>+Tabla15[[#This Row],[1]]</f>
        <v>597</v>
      </c>
      <c r="B599" s="1" t="s">
        <v>1955</v>
      </c>
      <c r="C599" s="1">
        <v>1</v>
      </c>
      <c r="D599" s="1">
        <f>+IF(Tabla15[[#This Row],[NOMBRE DE LA CAUSA 2018]]=0,0,1)</f>
        <v>1</v>
      </c>
      <c r="E599" s="1">
        <f>+E598+Tabla15[[#This Row],[NOMBRE DE LA CAUSA 2019]]</f>
        <v>597</v>
      </c>
      <c r="F599" s="1">
        <f>+Tabla15[[#This Row],[0]]*Tabla15[[#This Row],[NOMBRE DE LA CAUSA 2019]]</f>
        <v>597</v>
      </c>
      <c r="G599" s="6" t="s">
        <v>701</v>
      </c>
      <c r="I599" s="6"/>
      <c r="J599" s="6" t="s">
        <v>702</v>
      </c>
      <c r="K599" s="6" t="s">
        <v>698</v>
      </c>
      <c r="L599" s="10" t="s">
        <v>1956</v>
      </c>
      <c r="M599" s="4">
        <v>645</v>
      </c>
      <c r="N599" s="1" t="str">
        <f>+Tabla15[[#This Row],[NOMBRE DE LA CAUSA 2017]]</f>
        <v>NO RECONOCIMIENTO DE LA BONIFICACION POR COMPENSACION</v>
      </c>
    </row>
    <row r="600" spans="1:14" ht="15" customHeight="1" x14ac:dyDescent="0.25">
      <c r="A600" s="1">
        <f>+Tabla15[[#This Row],[1]]</f>
        <v>598</v>
      </c>
      <c r="B600" s="1" t="s">
        <v>1957</v>
      </c>
      <c r="C600" s="1">
        <v>1</v>
      </c>
      <c r="D600" s="1">
        <f>+IF(Tabla15[[#This Row],[NOMBRE DE LA CAUSA 2018]]=0,0,1)</f>
        <v>1</v>
      </c>
      <c r="E600" s="1">
        <f>+E599+Tabla15[[#This Row],[NOMBRE DE LA CAUSA 2019]]</f>
        <v>598</v>
      </c>
      <c r="F600" s="1">
        <f>+Tabla15[[#This Row],[0]]*Tabla15[[#This Row],[NOMBRE DE LA CAUSA 2019]]</f>
        <v>598</v>
      </c>
      <c r="G600" s="6" t="s">
        <v>701</v>
      </c>
      <c r="I600" s="6"/>
      <c r="J600" s="6" t="s">
        <v>702</v>
      </c>
      <c r="K600" s="6" t="s">
        <v>698</v>
      </c>
      <c r="L600" s="7" t="s">
        <v>1958</v>
      </c>
      <c r="M600" s="4">
        <v>25</v>
      </c>
      <c r="N600" s="1" t="str">
        <f>+Tabla15[[#This Row],[NOMBRE DE LA CAUSA 2017]]</f>
        <v>NO RECONOCIMIENTO DE LA INDEXACION Y REAJUSTE DE LA ASIGNACION DE RETIRO</v>
      </c>
    </row>
    <row r="601" spans="1:14" ht="15" customHeight="1" x14ac:dyDescent="0.25">
      <c r="A601" s="1">
        <f>+Tabla15[[#This Row],[1]]</f>
        <v>599</v>
      </c>
      <c r="B601" s="1" t="s">
        <v>1959</v>
      </c>
      <c r="C601" s="1">
        <v>1</v>
      </c>
      <c r="D601" s="1">
        <f>+IF(Tabla15[[#This Row],[NOMBRE DE LA CAUSA 2018]]=0,0,1)</f>
        <v>1</v>
      </c>
      <c r="E601" s="1">
        <f>+E600+Tabla15[[#This Row],[NOMBRE DE LA CAUSA 2019]]</f>
        <v>599</v>
      </c>
      <c r="F601" s="1">
        <f>+Tabla15[[#This Row],[0]]*Tabla15[[#This Row],[NOMBRE DE LA CAUSA 2019]]</f>
        <v>599</v>
      </c>
      <c r="G601" s="6" t="s">
        <v>739</v>
      </c>
      <c r="H601" s="1" t="s">
        <v>1388</v>
      </c>
      <c r="K601" s="1" t="s">
        <v>698</v>
      </c>
      <c r="L601" s="1" t="s">
        <v>1960</v>
      </c>
      <c r="M601" s="4">
        <v>2226</v>
      </c>
      <c r="N601" s="1" t="str">
        <f>+Tabla15[[#This Row],[NOMBRE DE LA CAUSA 2017]]</f>
        <v>NO RECONOCIMIENTO DE LA INDEXACION Y REAJUSTE DE LA PENSION DE INVALIDEZ</v>
      </c>
    </row>
    <row r="602" spans="1:14" ht="15" customHeight="1" x14ac:dyDescent="0.25">
      <c r="A602" s="1">
        <f>+Tabla15[[#This Row],[1]]</f>
        <v>600</v>
      </c>
      <c r="B602" s="1" t="s">
        <v>1961</v>
      </c>
      <c r="C602" s="1">
        <v>1</v>
      </c>
      <c r="D602" s="1">
        <f>+IF(Tabla15[[#This Row],[NOMBRE DE LA CAUSA 2018]]=0,0,1)</f>
        <v>1</v>
      </c>
      <c r="E602" s="1">
        <f>+E601+Tabla15[[#This Row],[NOMBRE DE LA CAUSA 2019]]</f>
        <v>600</v>
      </c>
      <c r="F602" s="1">
        <f>+Tabla15[[#This Row],[0]]*Tabla15[[#This Row],[NOMBRE DE LA CAUSA 2019]]</f>
        <v>600</v>
      </c>
      <c r="G602" s="6" t="s">
        <v>739</v>
      </c>
      <c r="H602" s="6" t="s">
        <v>1388</v>
      </c>
      <c r="I602" s="6"/>
      <c r="J602" s="6"/>
      <c r="K602" s="6" t="s">
        <v>698</v>
      </c>
      <c r="L602" s="1" t="s">
        <v>1962</v>
      </c>
      <c r="M602" s="4">
        <v>2227</v>
      </c>
      <c r="N602" s="1" t="str">
        <f>+Tabla15[[#This Row],[NOMBRE DE LA CAUSA 2017]]</f>
        <v>NO RECONOCIMIENTO DE LA INDEXACION Y REAJUSTE DE LA PENSION DE SOBREVIVIENTE</v>
      </c>
    </row>
    <row r="603" spans="1:14" ht="15" customHeight="1" x14ac:dyDescent="0.25">
      <c r="A603" s="1">
        <f>+Tabla15[[#This Row],[1]]</f>
        <v>601</v>
      </c>
      <c r="B603" s="6" t="s">
        <v>1963</v>
      </c>
      <c r="C603" s="1">
        <v>1</v>
      </c>
      <c r="D603" s="1">
        <f>+IF(Tabla15[[#This Row],[NOMBRE DE LA CAUSA 2018]]=0,0,1)</f>
        <v>1</v>
      </c>
      <c r="E603" s="1">
        <f>+E602+Tabla15[[#This Row],[NOMBRE DE LA CAUSA 2019]]</f>
        <v>601</v>
      </c>
      <c r="F603" s="1">
        <f>+Tabla15[[#This Row],[0]]*Tabla15[[#This Row],[NOMBRE DE LA CAUSA 2019]]</f>
        <v>601</v>
      </c>
      <c r="G603" s="6" t="s">
        <v>739</v>
      </c>
      <c r="H603" s="1" t="s">
        <v>1388</v>
      </c>
      <c r="I603" s="6"/>
      <c r="J603" s="6"/>
      <c r="K603" s="6" t="s">
        <v>698</v>
      </c>
      <c r="L603" s="7" t="s">
        <v>1964</v>
      </c>
      <c r="M603" s="4">
        <v>2225</v>
      </c>
      <c r="N603" s="1" t="str">
        <f>+Tabla15[[#This Row],[NOMBRE DE LA CAUSA 2017]]</f>
        <v>NO RECONOCIMIENTO DE LA INDEXACION Y REAJUSTE DE LA PENSION DE VEJEZ</v>
      </c>
    </row>
    <row r="604" spans="1:14" ht="15" customHeight="1" x14ac:dyDescent="0.25">
      <c r="A604" s="1">
        <f>+Tabla15[[#This Row],[1]]</f>
        <v>602</v>
      </c>
      <c r="B604" s="5" t="s">
        <v>1965</v>
      </c>
      <c r="C604" s="1">
        <v>1</v>
      </c>
      <c r="D604" s="1">
        <f>+IF(Tabla15[[#This Row],[NOMBRE DE LA CAUSA 2018]]=0,0,1)</f>
        <v>1</v>
      </c>
      <c r="E604" s="1">
        <f>+E603+Tabla15[[#This Row],[NOMBRE DE LA CAUSA 2019]]</f>
        <v>602</v>
      </c>
      <c r="F604" s="1">
        <f>+Tabla15[[#This Row],[0]]*Tabla15[[#This Row],[NOMBRE DE LA CAUSA 2019]]</f>
        <v>602</v>
      </c>
      <c r="G604" s="6" t="s">
        <v>696</v>
      </c>
      <c r="I604" s="5" t="s">
        <v>41</v>
      </c>
      <c r="K604" s="5" t="s">
        <v>698</v>
      </c>
      <c r="L604" s="10" t="s">
        <v>1966</v>
      </c>
      <c r="M604" s="26">
        <v>2352</v>
      </c>
      <c r="N604" s="1" t="str">
        <f>+Tabla15[[#This Row],[NOMBRE DE LA CAUSA 2017]]</f>
        <v>NO RECONOCIMIENTO DE LA INDEXACION Y REAJUSTE DE PENSION SUSTITUTIVA</v>
      </c>
    </row>
    <row r="605" spans="1:14" ht="15" customHeight="1" x14ac:dyDescent="0.25">
      <c r="A605" s="1">
        <f>+Tabla15[[#This Row],[1]]</f>
        <v>603</v>
      </c>
      <c r="B605" s="8" t="s">
        <v>1967</v>
      </c>
      <c r="C605" s="1">
        <v>1</v>
      </c>
      <c r="D605" s="1">
        <f>+IF(Tabla15[[#This Row],[NOMBRE DE LA CAUSA 2018]]=0,0,1)</f>
        <v>1</v>
      </c>
      <c r="E605" s="1">
        <f>+E604+Tabla15[[#This Row],[NOMBRE DE LA CAUSA 2019]]</f>
        <v>603</v>
      </c>
      <c r="F605" s="1">
        <f>+Tabla15[[#This Row],[0]]*Tabla15[[#This Row],[NOMBRE DE LA CAUSA 2019]]</f>
        <v>603</v>
      </c>
      <c r="G605" s="8" t="s">
        <v>701</v>
      </c>
      <c r="I605" s="6"/>
      <c r="J605" s="6" t="s">
        <v>702</v>
      </c>
      <c r="K605" s="6" t="s">
        <v>698</v>
      </c>
      <c r="L605" s="10" t="s">
        <v>1968</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1969</v>
      </c>
      <c r="C606" s="1">
        <v>1</v>
      </c>
      <c r="D606" s="1">
        <f>+IF(Tabla15[[#This Row],[NOMBRE DE LA CAUSA 2018]]=0,0,1)</f>
        <v>1</v>
      </c>
      <c r="E606" s="1">
        <f>+E605+Tabla15[[#This Row],[NOMBRE DE LA CAUSA 2019]]</f>
        <v>604</v>
      </c>
      <c r="F606" s="1">
        <f>+Tabla15[[#This Row],[0]]*Tabla15[[#This Row],[NOMBRE DE LA CAUSA 2019]]</f>
        <v>604</v>
      </c>
      <c r="G606" s="6" t="s">
        <v>739</v>
      </c>
      <c r="H606" s="1" t="s">
        <v>1367</v>
      </c>
      <c r="K606" s="1" t="s">
        <v>698</v>
      </c>
      <c r="L606" s="5" t="s">
        <v>1970</v>
      </c>
      <c r="M606" s="4">
        <v>2275</v>
      </c>
      <c r="N606" s="1" t="str">
        <f>+Tabla15[[#This Row],[NOMBRE DE LA CAUSA 2017]]</f>
        <v>NO RECONOCIMIENTO DE PAGO DE INCAPACIDAD MEDICA</v>
      </c>
    </row>
    <row r="607" spans="1:14" ht="15" customHeight="1" x14ac:dyDescent="0.25">
      <c r="A607" s="1">
        <f>+Tabla15[[#This Row],[1]]</f>
        <v>605</v>
      </c>
      <c r="B607" s="23" t="s">
        <v>1971</v>
      </c>
      <c r="C607" s="1">
        <v>1</v>
      </c>
      <c r="D607" s="1">
        <f>+IF(Tabla15[[#This Row],[NOMBRE DE LA CAUSA 2018]]=0,0,1)</f>
        <v>1</v>
      </c>
      <c r="E607" s="1">
        <f>+E606+Tabla15[[#This Row],[NOMBRE DE LA CAUSA 2019]]</f>
        <v>605</v>
      </c>
      <c r="F607" s="1">
        <f>+Tabla15[[#This Row],[0]]*Tabla15[[#This Row],[NOMBRE DE LA CAUSA 2019]]</f>
        <v>605</v>
      </c>
      <c r="G607" s="6" t="s">
        <v>701</v>
      </c>
      <c r="J607" s="1" t="s">
        <v>702</v>
      </c>
      <c r="K607" s="1" t="s">
        <v>698</v>
      </c>
      <c r="L607" s="1" t="s">
        <v>1972</v>
      </c>
      <c r="M607" s="4">
        <v>391</v>
      </c>
      <c r="N607" s="1" t="str">
        <f>+Tabla15[[#This Row],[NOMBRE DE LA CAUSA 2017]]</f>
        <v>NO RECONOCIMIENTO DE PENSION DE INVALIDEZ</v>
      </c>
    </row>
    <row r="608" spans="1:14" ht="15" customHeight="1" x14ac:dyDescent="0.25">
      <c r="A608" s="1">
        <f>+Tabla15[[#This Row],[1]]</f>
        <v>606</v>
      </c>
      <c r="B608" s="23" t="s">
        <v>1973</v>
      </c>
      <c r="C608" s="1">
        <v>1</v>
      </c>
      <c r="D608" s="1">
        <f>+IF(Tabla15[[#This Row],[NOMBRE DE LA CAUSA 2018]]=0,0,1)</f>
        <v>1</v>
      </c>
      <c r="E608" s="1">
        <f>+E607+Tabla15[[#This Row],[NOMBRE DE LA CAUSA 2019]]</f>
        <v>606</v>
      </c>
      <c r="F608" s="1">
        <f>+Tabla15[[#This Row],[0]]*Tabla15[[#This Row],[NOMBRE DE LA CAUSA 2019]]</f>
        <v>606</v>
      </c>
      <c r="G608" s="6" t="s">
        <v>701</v>
      </c>
      <c r="I608" s="6"/>
      <c r="J608" s="6" t="s">
        <v>702</v>
      </c>
      <c r="K608" s="6" t="s">
        <v>698</v>
      </c>
      <c r="L608" s="5" t="s">
        <v>1974</v>
      </c>
      <c r="M608" s="4">
        <v>484</v>
      </c>
      <c r="N608" s="1" t="str">
        <f>+Tabla15[[#This Row],[NOMBRE DE LA CAUSA 2017]]</f>
        <v>NO RECONOCIMIENTO DE PENSION DE SOBREVIVIENTE</v>
      </c>
    </row>
    <row r="609" spans="1:14" ht="15" customHeight="1" x14ac:dyDescent="0.25">
      <c r="A609" s="1">
        <f>+Tabla15[[#This Row],[1]]</f>
        <v>607</v>
      </c>
      <c r="B609" s="5" t="s">
        <v>1975</v>
      </c>
      <c r="C609" s="1">
        <v>1</v>
      </c>
      <c r="D609" s="1">
        <f>+IF(Tabla15[[#This Row],[NOMBRE DE LA CAUSA 2018]]=0,0,1)</f>
        <v>1</v>
      </c>
      <c r="E609" s="1">
        <f>+E608+Tabla15[[#This Row],[NOMBRE DE LA CAUSA 2019]]</f>
        <v>607</v>
      </c>
      <c r="F609" s="1">
        <f>+Tabla15[[#This Row],[0]]*Tabla15[[#This Row],[NOMBRE DE LA CAUSA 2019]]</f>
        <v>607</v>
      </c>
      <c r="G609" s="6" t="s">
        <v>701</v>
      </c>
      <c r="I609" s="6"/>
      <c r="J609" s="1" t="s">
        <v>702</v>
      </c>
      <c r="K609" s="1" t="s">
        <v>698</v>
      </c>
      <c r="L609" s="7" t="s">
        <v>1976</v>
      </c>
      <c r="M609" s="4">
        <v>21</v>
      </c>
      <c r="N609" s="1" t="str">
        <f>+Tabla15[[#This Row],[NOMBRE DE LA CAUSA 2017]]</f>
        <v>NO RECONOCIMIENTO DE PENSION DE VEJEZ</v>
      </c>
    </row>
    <row r="610" spans="1:14" ht="15" customHeight="1" x14ac:dyDescent="0.25">
      <c r="A610" s="1">
        <f>+Tabla15[[#This Row],[1]]</f>
        <v>608</v>
      </c>
      <c r="B610" s="6" t="s">
        <v>1977</v>
      </c>
      <c r="C610" s="1">
        <v>1</v>
      </c>
      <c r="D610" s="1">
        <f>+IF(Tabla15[[#This Row],[NOMBRE DE LA CAUSA 2018]]=0,0,1)</f>
        <v>1</v>
      </c>
      <c r="E610" s="1">
        <f>+E609+Tabla15[[#This Row],[NOMBRE DE LA CAUSA 2019]]</f>
        <v>608</v>
      </c>
      <c r="F610" s="1">
        <f>+Tabla15[[#This Row],[0]]*Tabla15[[#This Row],[NOMBRE DE LA CAUSA 2019]]</f>
        <v>608</v>
      </c>
      <c r="G610" s="6" t="s">
        <v>701</v>
      </c>
      <c r="I610" s="6"/>
      <c r="J610" s="6" t="s">
        <v>702</v>
      </c>
      <c r="K610" s="6" t="s">
        <v>698</v>
      </c>
      <c r="L610" s="7" t="s">
        <v>1978</v>
      </c>
      <c r="M610" s="4">
        <v>853</v>
      </c>
      <c r="N610" s="1" t="str">
        <f>+Tabla15[[#This Row],[NOMBRE DE LA CAUSA 2017]]</f>
        <v>NO RECONOCIMIENTO DE PENSION FAMILIAR</v>
      </c>
    </row>
    <row r="611" spans="1:14" ht="15" customHeight="1" x14ac:dyDescent="0.25">
      <c r="A611" s="1">
        <f>+Tabla15[[#This Row],[1]]</f>
        <v>609</v>
      </c>
      <c r="B611" s="5" t="s">
        <v>1979</v>
      </c>
      <c r="C611" s="1">
        <v>1</v>
      </c>
      <c r="D611" s="1">
        <f>+IF(Tabla15[[#This Row],[NOMBRE DE LA CAUSA 2018]]=0,0,1)</f>
        <v>1</v>
      </c>
      <c r="E611" s="1">
        <f>+E610+Tabla15[[#This Row],[NOMBRE DE LA CAUSA 2019]]</f>
        <v>609</v>
      </c>
      <c r="F611" s="1">
        <f>+Tabla15[[#This Row],[0]]*Tabla15[[#This Row],[NOMBRE DE LA CAUSA 2019]]</f>
        <v>609</v>
      </c>
      <c r="G611" s="8" t="s">
        <v>701</v>
      </c>
      <c r="I611" s="8" t="s">
        <v>1980</v>
      </c>
      <c r="J611" s="6" t="s">
        <v>702</v>
      </c>
      <c r="K611" s="6" t="s">
        <v>698</v>
      </c>
      <c r="L611" s="5" t="s">
        <v>1981</v>
      </c>
      <c r="M611" s="4">
        <v>39</v>
      </c>
      <c r="N611" s="1" t="str">
        <f>+Tabla15[[#This Row],[NOMBRE DE LA CAUSA 2017]]</f>
        <v>NO RECONOCIMIENTO DE PENSION SUSTITUTIVA</v>
      </c>
    </row>
    <row r="612" spans="1:14" ht="15" customHeight="1" x14ac:dyDescent="0.25">
      <c r="A612" s="1">
        <f>+Tabla15[[#This Row],[1]]</f>
        <v>610</v>
      </c>
      <c r="B612" s="6" t="s">
        <v>1982</v>
      </c>
      <c r="C612" s="1">
        <v>1</v>
      </c>
      <c r="D612" s="1">
        <f>+IF(Tabla15[[#This Row],[NOMBRE DE LA CAUSA 2018]]=0,0,1)</f>
        <v>1</v>
      </c>
      <c r="E612" s="1">
        <f>+E611+Tabla15[[#This Row],[NOMBRE DE LA CAUSA 2019]]</f>
        <v>610</v>
      </c>
      <c r="F612" s="1">
        <f>+Tabla15[[#This Row],[0]]*Tabla15[[#This Row],[NOMBRE DE LA CAUSA 2019]]</f>
        <v>610</v>
      </c>
      <c r="G612" s="6" t="s">
        <v>739</v>
      </c>
      <c r="H612" s="1" t="s">
        <v>1516</v>
      </c>
      <c r="I612" s="6"/>
      <c r="K612" s="1" t="s">
        <v>698</v>
      </c>
      <c r="L612" s="1" t="s">
        <v>1983</v>
      </c>
      <c r="M612" s="4">
        <v>2260</v>
      </c>
      <c r="N612" s="1" t="str">
        <f>+Tabla15[[#This Row],[NOMBRE DE LA CAUSA 2017]]</f>
        <v>NO RECONOCIMIENTO DE PRESTACIONES SOCIALES</v>
      </c>
    </row>
    <row r="613" spans="1:14" ht="15" customHeight="1" x14ac:dyDescent="0.25">
      <c r="A613" s="1">
        <f>+Tabla15[[#This Row],[1]]</f>
        <v>611</v>
      </c>
      <c r="B613" s="1" t="s">
        <v>1984</v>
      </c>
      <c r="C613" s="1">
        <v>1</v>
      </c>
      <c r="D613" s="1">
        <f>+IF(Tabla15[[#This Row],[NOMBRE DE LA CAUSA 2018]]=0,0,1)</f>
        <v>1</v>
      </c>
      <c r="E613" s="1">
        <f>+E612+Tabla15[[#This Row],[NOMBRE DE LA CAUSA 2019]]</f>
        <v>611</v>
      </c>
      <c r="F613" s="1">
        <f>+Tabla15[[#This Row],[0]]*Tabla15[[#This Row],[NOMBRE DE LA CAUSA 2019]]</f>
        <v>611</v>
      </c>
      <c r="G613" s="6" t="s">
        <v>701</v>
      </c>
      <c r="I613" s="6"/>
      <c r="J613" s="6" t="s">
        <v>702</v>
      </c>
      <c r="K613" s="6" t="s">
        <v>698</v>
      </c>
      <c r="L613" s="1" t="s">
        <v>1985</v>
      </c>
      <c r="M613" s="4">
        <v>32</v>
      </c>
      <c r="N613" s="1" t="str">
        <f>+Tabla15[[#This Row],[NOMBRE DE LA CAUSA 2017]]</f>
        <v>NO RECONOCIMIENTO DE PRIMA DE ACTIVIDAD</v>
      </c>
    </row>
    <row r="614" spans="1:14" ht="15" customHeight="1" x14ac:dyDescent="0.25">
      <c r="A614" s="1">
        <f>+Tabla15[[#This Row],[1]]</f>
        <v>612</v>
      </c>
      <c r="B614" s="6" t="s">
        <v>1986</v>
      </c>
      <c r="C614" s="1">
        <v>1</v>
      </c>
      <c r="D614" s="1">
        <f>+IF(Tabla15[[#This Row],[NOMBRE DE LA CAUSA 2018]]=0,0,1)</f>
        <v>1</v>
      </c>
      <c r="E614" s="1">
        <f>+E613+Tabla15[[#This Row],[NOMBRE DE LA CAUSA 2019]]</f>
        <v>612</v>
      </c>
      <c r="F614" s="1">
        <f>+Tabla15[[#This Row],[0]]*Tabla15[[#This Row],[NOMBRE DE LA CAUSA 2019]]</f>
        <v>612</v>
      </c>
      <c r="G614" s="6" t="s">
        <v>701</v>
      </c>
      <c r="I614" s="6"/>
      <c r="J614" s="6" t="s">
        <v>702</v>
      </c>
      <c r="K614" s="6" t="s">
        <v>698</v>
      </c>
      <c r="L614" s="1" t="s">
        <v>1987</v>
      </c>
      <c r="M614" s="4">
        <v>30</v>
      </c>
      <c r="N614" s="1" t="str">
        <f>+Tabla15[[#This Row],[NOMBRE DE LA CAUSA 2017]]</f>
        <v>NO RECONOCIMIENTO DE PRIMA DE ACTUALIZACION</v>
      </c>
    </row>
    <row r="615" spans="1:14" ht="15" customHeight="1" x14ac:dyDescent="0.25">
      <c r="A615" s="1">
        <f>+Tabla15[[#This Row],[1]]</f>
        <v>613</v>
      </c>
      <c r="B615" s="6" t="s">
        <v>1988</v>
      </c>
      <c r="C615" s="1">
        <v>1</v>
      </c>
      <c r="D615" s="1">
        <f>+IF(Tabla15[[#This Row],[NOMBRE DE LA CAUSA 2018]]=0,0,1)</f>
        <v>1</v>
      </c>
      <c r="E615" s="1">
        <f>+E614+Tabla15[[#This Row],[NOMBRE DE LA CAUSA 2019]]</f>
        <v>613</v>
      </c>
      <c r="F615" s="1">
        <f>+Tabla15[[#This Row],[0]]*Tabla15[[#This Row],[NOMBRE DE LA CAUSA 2019]]</f>
        <v>613</v>
      </c>
      <c r="G615" s="6" t="s">
        <v>701</v>
      </c>
      <c r="I615" s="6"/>
      <c r="J615" s="6" t="s">
        <v>702</v>
      </c>
      <c r="K615" s="6" t="s">
        <v>698</v>
      </c>
      <c r="L615" s="7" t="s">
        <v>1989</v>
      </c>
      <c r="M615" s="4">
        <v>487</v>
      </c>
      <c r="N615" s="1" t="str">
        <f>+Tabla15[[#This Row],[NOMBRE DE LA CAUSA 2017]]</f>
        <v>NO RECONOCIMIENTO DE PRIMA DE ANTIGUEDAD</v>
      </c>
    </row>
    <row r="616" spans="1:14" ht="15" customHeight="1" x14ac:dyDescent="0.25">
      <c r="A616" s="1">
        <f>+Tabla15[[#This Row],[1]]</f>
        <v>614</v>
      </c>
      <c r="B616" s="1" t="s">
        <v>1990</v>
      </c>
      <c r="C616" s="1">
        <v>1</v>
      </c>
      <c r="D616" s="1">
        <f>+IF(Tabla15[[#This Row],[NOMBRE DE LA CAUSA 2018]]=0,0,1)</f>
        <v>1</v>
      </c>
      <c r="E616" s="1">
        <f>+E615+Tabla15[[#This Row],[NOMBRE DE LA CAUSA 2019]]</f>
        <v>614</v>
      </c>
      <c r="F616" s="1">
        <f>+Tabla15[[#This Row],[0]]*Tabla15[[#This Row],[NOMBRE DE LA CAUSA 2019]]</f>
        <v>614</v>
      </c>
      <c r="G616" s="6" t="s">
        <v>739</v>
      </c>
      <c r="H616" s="1" t="s">
        <v>1420</v>
      </c>
      <c r="I616" s="6"/>
      <c r="J616" s="6"/>
      <c r="K616" s="6" t="s">
        <v>698</v>
      </c>
      <c r="L616" s="1" t="s">
        <v>1991</v>
      </c>
      <c r="M616" s="4">
        <v>2245</v>
      </c>
      <c r="N616" s="1" t="str">
        <f>+Tabla15[[#This Row],[NOMBRE DE LA CAUSA 2017]]</f>
        <v>NO RECONOCIMIENTO DE PRIMA DE SERVICIOS</v>
      </c>
    </row>
    <row r="617" spans="1:14" ht="15" customHeight="1" x14ac:dyDescent="0.25">
      <c r="A617" s="1">
        <f>+Tabla15[[#This Row],[1]]</f>
        <v>615</v>
      </c>
      <c r="B617" s="1" t="s">
        <v>1992</v>
      </c>
      <c r="C617" s="1">
        <v>1</v>
      </c>
      <c r="D617" s="1">
        <f>+IF(Tabla15[[#This Row],[NOMBRE DE LA CAUSA 2018]]=0,0,1)</f>
        <v>1</v>
      </c>
      <c r="E617" s="1">
        <f>+E616+Tabla15[[#This Row],[NOMBRE DE LA CAUSA 2019]]</f>
        <v>615</v>
      </c>
      <c r="F617" s="1">
        <f>+Tabla15[[#This Row],[0]]*Tabla15[[#This Row],[NOMBRE DE LA CAUSA 2019]]</f>
        <v>615</v>
      </c>
      <c r="G617" s="6" t="s">
        <v>701</v>
      </c>
      <c r="I617" s="6"/>
      <c r="J617" s="6" t="s">
        <v>702</v>
      </c>
      <c r="K617" s="6" t="s">
        <v>698</v>
      </c>
      <c r="L617" s="1" t="s">
        <v>1993</v>
      </c>
      <c r="M617" s="4">
        <v>33</v>
      </c>
      <c r="N617" s="1" t="str">
        <f>+Tabla15[[#This Row],[NOMBRE DE LA CAUSA 2017]]</f>
        <v>NO RECONOCIMIENTO DE PRIMA TECNICA</v>
      </c>
    </row>
    <row r="618" spans="1:14" ht="15" customHeight="1" x14ac:dyDescent="0.25">
      <c r="A618" s="1">
        <f>+Tabla15[[#This Row],[1]]</f>
        <v>616</v>
      </c>
      <c r="B618" s="6" t="s">
        <v>1994</v>
      </c>
      <c r="C618" s="1">
        <v>1</v>
      </c>
      <c r="D618" s="1">
        <f>+IF(Tabla15[[#This Row],[NOMBRE DE LA CAUSA 2018]]=0,0,1)</f>
        <v>1</v>
      </c>
      <c r="E618" s="1">
        <f>+E617+Tabla15[[#This Row],[NOMBRE DE LA CAUSA 2019]]</f>
        <v>616</v>
      </c>
      <c r="F618" s="1">
        <f>+Tabla15[[#This Row],[0]]*Tabla15[[#This Row],[NOMBRE DE LA CAUSA 2019]]</f>
        <v>616</v>
      </c>
      <c r="G618" s="6" t="s">
        <v>739</v>
      </c>
      <c r="H618" s="1" t="s">
        <v>1425</v>
      </c>
      <c r="I618" s="6"/>
      <c r="J618" s="6"/>
      <c r="K618" s="6" t="s">
        <v>698</v>
      </c>
      <c r="L618" s="1" t="s">
        <v>1995</v>
      </c>
      <c r="M618" s="4">
        <v>2231</v>
      </c>
      <c r="N618" s="1" t="str">
        <f>+Tabla15[[#This Row],[NOMBRE DE LA CAUSA 2017]]</f>
        <v>NO RECONOCIMIENTO DE REAJUSTE DE LA PENSION POR LEY 4 DE 1992</v>
      </c>
    </row>
    <row r="619" spans="1:14" ht="15" customHeight="1" x14ac:dyDescent="0.25">
      <c r="A619" s="1">
        <f>+Tabla15[[#This Row],[1]]</f>
        <v>617</v>
      </c>
      <c r="B619" s="1" t="s">
        <v>1996</v>
      </c>
      <c r="C619" s="1">
        <v>1</v>
      </c>
      <c r="D619" s="1">
        <f>+IF(Tabla15[[#This Row],[NOMBRE DE LA CAUSA 2018]]=0,0,1)</f>
        <v>1</v>
      </c>
      <c r="E619" s="1">
        <f>+E618+Tabla15[[#This Row],[NOMBRE DE LA CAUSA 2019]]</f>
        <v>617</v>
      </c>
      <c r="F619" s="1">
        <f>+Tabla15[[#This Row],[0]]*Tabla15[[#This Row],[NOMBRE DE LA CAUSA 2019]]</f>
        <v>617</v>
      </c>
      <c r="G619" s="6" t="s">
        <v>701</v>
      </c>
      <c r="J619" s="1" t="s">
        <v>702</v>
      </c>
      <c r="K619" s="1" t="s">
        <v>698</v>
      </c>
      <c r="L619" s="1" t="s">
        <v>1997</v>
      </c>
      <c r="M619" s="4">
        <v>468</v>
      </c>
      <c r="N619" s="1" t="str">
        <f>+Tabla15[[#This Row],[NOMBRE DE LA CAUSA 2017]]</f>
        <v>NO RECONOCIMIENTO DE REAJUSTE O NIVELACION SALARIAL</v>
      </c>
    </row>
    <row r="620" spans="1:14" ht="15" customHeight="1" x14ac:dyDescent="0.25">
      <c r="A620" s="1">
        <f>+Tabla15[[#This Row],[1]]</f>
        <v>618</v>
      </c>
      <c r="B620" s="8" t="s">
        <v>1998</v>
      </c>
      <c r="C620" s="1">
        <v>1</v>
      </c>
      <c r="D620" s="1">
        <f>+IF(Tabla15[[#This Row],[NOMBRE DE LA CAUSA 2018]]=0,0,1)</f>
        <v>1</v>
      </c>
      <c r="E620" s="1">
        <f>+E619+Tabla15[[#This Row],[NOMBRE DE LA CAUSA 2019]]</f>
        <v>618</v>
      </c>
      <c r="F620" s="1">
        <f>+Tabla15[[#This Row],[0]]*Tabla15[[#This Row],[NOMBRE DE LA CAUSA 2019]]</f>
        <v>618</v>
      </c>
      <c r="G620" s="8" t="s">
        <v>701</v>
      </c>
      <c r="H620" s="6"/>
      <c r="I620" s="6"/>
      <c r="J620" s="6" t="s">
        <v>702</v>
      </c>
      <c r="K620" s="6" t="s">
        <v>698</v>
      </c>
      <c r="L620" s="5" t="s">
        <v>1999</v>
      </c>
      <c r="M620" s="4">
        <v>713</v>
      </c>
      <c r="N620" s="1" t="str">
        <f>+Tabla15[[#This Row],[NOMBRE DE LA CAUSA 2017]]</f>
        <v>NO RECONOCIMIENTO DE REGALIAS</v>
      </c>
    </row>
    <row r="621" spans="1:14" ht="15" customHeight="1" x14ac:dyDescent="0.25">
      <c r="A621" s="1">
        <f>+Tabla15[[#This Row],[1]]</f>
        <v>619</v>
      </c>
      <c r="B621" s="6" t="s">
        <v>2000</v>
      </c>
      <c r="C621" s="1">
        <v>1</v>
      </c>
      <c r="D621" s="1">
        <f>+IF(Tabla15[[#This Row],[NOMBRE DE LA CAUSA 2018]]=0,0,1)</f>
        <v>1</v>
      </c>
      <c r="E621" s="1">
        <f>+E620+Tabla15[[#This Row],[NOMBRE DE LA CAUSA 2019]]</f>
        <v>619</v>
      </c>
      <c r="F621" s="1">
        <f>+Tabla15[[#This Row],[0]]*Tabla15[[#This Row],[NOMBRE DE LA CAUSA 2019]]</f>
        <v>619</v>
      </c>
      <c r="G621" s="6" t="s">
        <v>739</v>
      </c>
      <c r="H621" s="1" t="s">
        <v>2001</v>
      </c>
      <c r="I621" s="6"/>
      <c r="J621" s="6"/>
      <c r="K621" s="6" t="s">
        <v>698</v>
      </c>
      <c r="L621" s="1" t="s">
        <v>2002</v>
      </c>
      <c r="M621" s="4">
        <v>2220</v>
      </c>
      <c r="N621" s="1" t="str">
        <f>+Tabla15[[#This Row],[NOMBRE DE LA CAUSA 2017]]</f>
        <v>NO RECONOCIMIENTO DE RETROACTIVO DE PENSION DE INVALIDEZ</v>
      </c>
    </row>
    <row r="622" spans="1:14" ht="15" customHeight="1" x14ac:dyDescent="0.25">
      <c r="A622" s="1">
        <f>+Tabla15[[#This Row],[1]]</f>
        <v>620</v>
      </c>
      <c r="B622" s="8" t="s">
        <v>2003</v>
      </c>
      <c r="C622" s="1">
        <v>1</v>
      </c>
      <c r="D622" s="1">
        <f>+IF(Tabla15[[#This Row],[NOMBRE DE LA CAUSA 2018]]=0,0,1)</f>
        <v>1</v>
      </c>
      <c r="E622" s="1">
        <f>+E621+Tabla15[[#This Row],[NOMBRE DE LA CAUSA 2019]]</f>
        <v>620</v>
      </c>
      <c r="F622" s="1">
        <f>+Tabla15[[#This Row],[0]]*Tabla15[[#This Row],[NOMBRE DE LA CAUSA 2019]]</f>
        <v>620</v>
      </c>
      <c r="G622" s="6" t="s">
        <v>696</v>
      </c>
      <c r="I622" s="8" t="s">
        <v>41</v>
      </c>
      <c r="J622" s="6"/>
      <c r="K622" s="8" t="s">
        <v>698</v>
      </c>
      <c r="L622" s="5" t="s">
        <v>2004</v>
      </c>
      <c r="M622" s="26">
        <v>2349</v>
      </c>
      <c r="N622" s="1" t="str">
        <f>+Tabla15[[#This Row],[NOMBRE DE LA CAUSA 2017]]</f>
        <v>NO RECONOCIMIENTO DE RETROACTIVO DE PENSION DE SOBREVIVIENTE</v>
      </c>
    </row>
    <row r="623" spans="1:14" ht="15" customHeight="1" x14ac:dyDescent="0.25">
      <c r="A623" s="1">
        <f>+Tabla15[[#This Row],[1]]</f>
        <v>621</v>
      </c>
      <c r="B623" s="1" t="s">
        <v>2005</v>
      </c>
      <c r="C623" s="1">
        <v>1</v>
      </c>
      <c r="D623" s="1">
        <f>+IF(Tabla15[[#This Row],[NOMBRE DE LA CAUSA 2018]]=0,0,1)</f>
        <v>1</v>
      </c>
      <c r="E623" s="1">
        <f>+E622+Tabla15[[#This Row],[NOMBRE DE LA CAUSA 2019]]</f>
        <v>621</v>
      </c>
      <c r="F623" s="1">
        <f>+Tabla15[[#This Row],[0]]*Tabla15[[#This Row],[NOMBRE DE LA CAUSA 2019]]</f>
        <v>621</v>
      </c>
      <c r="G623" s="6" t="s">
        <v>739</v>
      </c>
      <c r="H623" s="1" t="s">
        <v>2001</v>
      </c>
      <c r="K623" s="1" t="s">
        <v>698</v>
      </c>
      <c r="L623" s="1" t="s">
        <v>2006</v>
      </c>
      <c r="M623" s="4">
        <v>2219</v>
      </c>
      <c r="N623" s="1" t="str">
        <f>+Tabla15[[#This Row],[NOMBRE DE LA CAUSA 2017]]</f>
        <v>NO RECONOCIMIENTO DE RETROACTIVO DE PENSION DE VEJEZ</v>
      </c>
    </row>
    <row r="624" spans="1:14" ht="15" customHeight="1" x14ac:dyDescent="0.25">
      <c r="A624" s="1">
        <f>+Tabla15[[#This Row],[1]]</f>
        <v>622</v>
      </c>
      <c r="B624" s="8" t="s">
        <v>2007</v>
      </c>
      <c r="C624" s="1">
        <v>1</v>
      </c>
      <c r="D624" s="1">
        <f>+IF(Tabla15[[#This Row],[NOMBRE DE LA CAUSA 2018]]=0,0,1)</f>
        <v>1</v>
      </c>
      <c r="E624" s="1">
        <f>+E623+Tabla15[[#This Row],[NOMBRE DE LA CAUSA 2019]]</f>
        <v>622</v>
      </c>
      <c r="F624" s="1">
        <f>+Tabla15[[#This Row],[0]]*Tabla15[[#This Row],[NOMBRE DE LA CAUSA 2019]]</f>
        <v>622</v>
      </c>
      <c r="G624" s="6" t="s">
        <v>696</v>
      </c>
      <c r="H624" s="6"/>
      <c r="I624" s="8" t="s">
        <v>41</v>
      </c>
      <c r="J624" s="6"/>
      <c r="K624" s="8" t="s">
        <v>698</v>
      </c>
      <c r="L624" s="5" t="s">
        <v>2008</v>
      </c>
      <c r="M624" s="26">
        <v>2354</v>
      </c>
      <c r="N624" s="1" t="str">
        <f>+Tabla15[[#This Row],[NOMBRE DE LA CAUSA 2017]]</f>
        <v>NO RECONOCIMIENTO DE RETROACTIVO DE PENSION SUSTITUTIVA</v>
      </c>
    </row>
    <row r="625" spans="1:14" ht="15" customHeight="1" x14ac:dyDescent="0.25">
      <c r="A625" s="1">
        <f>+Tabla15[[#This Row],[1]]</f>
        <v>623</v>
      </c>
      <c r="B625" s="1" t="s">
        <v>2009</v>
      </c>
      <c r="C625" s="1">
        <v>1</v>
      </c>
      <c r="D625" s="1">
        <f>+IF(Tabla15[[#This Row],[NOMBRE DE LA CAUSA 2018]]=0,0,1)</f>
        <v>1</v>
      </c>
      <c r="E625" s="1">
        <f>+E624+Tabla15[[#This Row],[NOMBRE DE LA CAUSA 2019]]</f>
        <v>623</v>
      </c>
      <c r="F625" s="1">
        <f>+Tabla15[[#This Row],[0]]*Tabla15[[#This Row],[NOMBRE DE LA CAUSA 2019]]</f>
        <v>623</v>
      </c>
      <c r="G625" s="6" t="s">
        <v>739</v>
      </c>
      <c r="H625" s="1" t="s">
        <v>1442</v>
      </c>
      <c r="K625" s="1" t="s">
        <v>698</v>
      </c>
      <c r="L625" s="1" t="s">
        <v>2010</v>
      </c>
      <c r="M625" s="4">
        <v>2257</v>
      </c>
      <c r="N625" s="1" t="str">
        <f>+Tabla15[[#This Row],[NOMBRE DE LA CAUSA 2017]]</f>
        <v>NO RECONOCIMIENTO DE SUBSIDIO DE VIVIENDA</v>
      </c>
    </row>
    <row r="626" spans="1:14" ht="15" customHeight="1" x14ac:dyDescent="0.25">
      <c r="A626" s="1">
        <f>+Tabla15[[#This Row],[1]]</f>
        <v>624</v>
      </c>
      <c r="B626" s="6" t="s">
        <v>2011</v>
      </c>
      <c r="C626" s="1">
        <v>1</v>
      </c>
      <c r="D626" s="1">
        <f>+IF(Tabla15[[#This Row],[NOMBRE DE LA CAUSA 2018]]=0,0,1)</f>
        <v>1</v>
      </c>
      <c r="E626" s="1">
        <f>+E625+Tabla15[[#This Row],[NOMBRE DE LA CAUSA 2019]]</f>
        <v>624</v>
      </c>
      <c r="F626" s="1">
        <f>+Tabla15[[#This Row],[0]]*Tabla15[[#This Row],[NOMBRE DE LA CAUSA 2019]]</f>
        <v>624</v>
      </c>
      <c r="G626" s="6" t="s">
        <v>701</v>
      </c>
      <c r="H626" s="6"/>
      <c r="I626" s="6"/>
      <c r="J626" s="6" t="s">
        <v>702</v>
      </c>
      <c r="K626" s="6" t="s">
        <v>698</v>
      </c>
      <c r="L626" s="5" t="s">
        <v>2012</v>
      </c>
      <c r="M626" s="4">
        <v>388</v>
      </c>
      <c r="N626" s="1" t="str">
        <f>+Tabla15[[#This Row],[NOMBRE DE LA CAUSA 2017]]</f>
        <v>NO RECONOCIMIENTO DE SUBSIDIO FAMILIAR</v>
      </c>
    </row>
    <row r="627" spans="1:14" ht="15" customHeight="1" x14ac:dyDescent="0.25">
      <c r="A627" s="1">
        <f>+Tabla15[[#This Row],[1]]</f>
        <v>625</v>
      </c>
      <c r="B627" s="6" t="s">
        <v>2013</v>
      </c>
      <c r="C627" s="1">
        <v>1</v>
      </c>
      <c r="D627" s="1">
        <f>+IF(Tabla15[[#This Row],[NOMBRE DE LA CAUSA 2018]]=0,0,1)</f>
        <v>1</v>
      </c>
      <c r="E627" s="1">
        <f>+E626+Tabla15[[#This Row],[NOMBRE DE LA CAUSA 2019]]</f>
        <v>625</v>
      </c>
      <c r="F627" s="1">
        <f>+Tabla15[[#This Row],[0]]*Tabla15[[#This Row],[NOMBRE DE LA CAUSA 2019]]</f>
        <v>625</v>
      </c>
      <c r="G627" s="6" t="s">
        <v>701</v>
      </c>
      <c r="H627" s="6"/>
      <c r="I627" s="6"/>
      <c r="J627" s="6" t="s">
        <v>702</v>
      </c>
      <c r="K627" s="6" t="s">
        <v>698</v>
      </c>
      <c r="L627" s="1" t="s">
        <v>2014</v>
      </c>
      <c r="M627" s="4">
        <v>790</v>
      </c>
      <c r="N627" s="1" t="str">
        <f>+Tabla15[[#This Row],[NOMBRE DE LA CAUSA 2017]]</f>
        <v>NO RECONOCIMIENTO DE SUSTITUCION DE LA ASIGNACION DE RETIRO</v>
      </c>
    </row>
    <row r="628" spans="1:14" ht="15" customHeight="1" x14ac:dyDescent="0.25">
      <c r="A628" s="1">
        <f>+Tabla15[[#This Row],[1]]</f>
        <v>626</v>
      </c>
      <c r="B628" s="5" t="s">
        <v>2015</v>
      </c>
      <c r="C628" s="1">
        <v>1</v>
      </c>
      <c r="D628" s="1">
        <f>+IF(Tabla15[[#This Row],[NOMBRE DE LA CAUSA 2018]]=0,0,1)</f>
        <v>1</v>
      </c>
      <c r="E628" s="1">
        <f>+E627+Tabla15[[#This Row],[NOMBRE DE LA CAUSA 2019]]</f>
        <v>626</v>
      </c>
      <c r="F628" s="1">
        <f>+Tabla15[[#This Row],[0]]*Tabla15[[#This Row],[NOMBRE DE LA CAUSA 2019]]</f>
        <v>626</v>
      </c>
      <c r="G628" s="8" t="s">
        <v>701</v>
      </c>
      <c r="I628" s="6"/>
      <c r="J628" s="1" t="s">
        <v>702</v>
      </c>
      <c r="K628" s="1" t="s">
        <v>698</v>
      </c>
      <c r="L628" s="5" t="s">
        <v>2016</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2017</v>
      </c>
      <c r="C629" s="1">
        <v>1</v>
      </c>
      <c r="D629" s="1">
        <f>+IF(Tabla15[[#This Row],[NOMBRE DE LA CAUSA 2018]]=0,0,1)</f>
        <v>1</v>
      </c>
      <c r="E629" s="1">
        <f>+E628+Tabla15[[#This Row],[NOMBRE DE LA CAUSA 2019]]</f>
        <v>627</v>
      </c>
      <c r="F629" s="1">
        <f>+Tabla15[[#This Row],[0]]*Tabla15[[#This Row],[NOMBRE DE LA CAUSA 2019]]</f>
        <v>627</v>
      </c>
      <c r="G629" s="6" t="s">
        <v>701</v>
      </c>
      <c r="I629" s="6"/>
      <c r="J629" s="6" t="s">
        <v>702</v>
      </c>
      <c r="K629" s="6" t="s">
        <v>698</v>
      </c>
      <c r="L629" s="7" t="s">
        <v>2018</v>
      </c>
      <c r="M629" s="4">
        <v>475</v>
      </c>
      <c r="N629" s="1" t="str">
        <f>+Tabla15[[#This Row],[NOMBRE DE LA CAUSA 2017]]</f>
        <v>NO RECONOCIMIENTO DE VIATICOS</v>
      </c>
    </row>
    <row r="630" spans="1:14" ht="15" customHeight="1" x14ac:dyDescent="0.25">
      <c r="A630" s="1">
        <f>+Tabla15[[#This Row],[1]]</f>
        <v>628</v>
      </c>
      <c r="B630" s="21" t="s">
        <v>2019</v>
      </c>
      <c r="C630" s="1">
        <v>1</v>
      </c>
      <c r="D630" s="1">
        <f>+IF(Tabla15[[#This Row],[NOMBRE DE LA CAUSA 2018]]=0,0,1)</f>
        <v>1</v>
      </c>
      <c r="E630" s="1">
        <f>+E629+Tabla15[[#This Row],[NOMBRE DE LA CAUSA 2019]]</f>
        <v>628</v>
      </c>
      <c r="F630" s="1">
        <f>+Tabla15[[#This Row],[0]]*Tabla15[[#This Row],[NOMBRE DE LA CAUSA 2019]]</f>
        <v>628</v>
      </c>
      <c r="G630" s="6" t="s">
        <v>696</v>
      </c>
      <c r="I630" s="8" t="s">
        <v>2020</v>
      </c>
      <c r="J630" s="6"/>
      <c r="K630" s="8" t="s">
        <v>698</v>
      </c>
      <c r="L630" s="10" t="s">
        <v>2021</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2022</v>
      </c>
      <c r="C631" s="1">
        <v>1</v>
      </c>
      <c r="D631" s="1">
        <f>+IF(Tabla15[[#This Row],[NOMBRE DE LA CAUSA 2018]]=0,0,1)</f>
        <v>1</v>
      </c>
      <c r="E631" s="1">
        <f>+E630+Tabla15[[#This Row],[NOMBRE DE LA CAUSA 2019]]</f>
        <v>629</v>
      </c>
      <c r="F631" s="1">
        <f>+Tabla15[[#This Row],[0]]*Tabla15[[#This Row],[NOMBRE DE LA CAUSA 2019]]</f>
        <v>629</v>
      </c>
      <c r="G631" s="6" t="s">
        <v>739</v>
      </c>
      <c r="H631" s="6" t="s">
        <v>1547</v>
      </c>
      <c r="I631" s="6"/>
      <c r="J631" s="6"/>
      <c r="K631" s="6" t="s">
        <v>698</v>
      </c>
      <c r="L631" s="10" t="s">
        <v>2023</v>
      </c>
      <c r="M631" s="4">
        <v>2236</v>
      </c>
      <c r="N631" s="1" t="str">
        <f>+Tabla15[[#This Row],[NOMBRE DE LA CAUSA 2017]]</f>
        <v>NO RECONOCIMIENTO DEL AUXILIO DE CESANTIAS</v>
      </c>
    </row>
    <row r="632" spans="1:14" ht="15" customHeight="1" x14ac:dyDescent="0.25">
      <c r="A632" s="1">
        <f>+Tabla15[[#This Row],[1]]</f>
        <v>630</v>
      </c>
      <c r="B632" s="6" t="s">
        <v>2024</v>
      </c>
      <c r="C632" s="1">
        <v>1</v>
      </c>
      <c r="D632" s="1">
        <f>+IF(Tabla15[[#This Row],[NOMBRE DE LA CAUSA 2018]]=0,0,1)</f>
        <v>1</v>
      </c>
      <c r="E632" s="1">
        <f>+E631+Tabla15[[#This Row],[NOMBRE DE LA CAUSA 2019]]</f>
        <v>630</v>
      </c>
      <c r="F632" s="1">
        <f>+Tabla15[[#This Row],[0]]*Tabla15[[#This Row],[NOMBRE DE LA CAUSA 2019]]</f>
        <v>630</v>
      </c>
      <c r="G632" s="6" t="s">
        <v>701</v>
      </c>
      <c r="H632" s="6"/>
      <c r="I632" s="6"/>
      <c r="J632" s="6" t="s">
        <v>702</v>
      </c>
      <c r="K632" s="6" t="s">
        <v>698</v>
      </c>
      <c r="L632" s="10" t="s">
        <v>2025</v>
      </c>
      <c r="M632" s="4">
        <v>214</v>
      </c>
      <c r="N632" s="1" t="str">
        <f>+Tabla15[[#This Row],[NOMBRE DE LA CAUSA 2017]]</f>
        <v>NO RECONOCIMIENTO DEL AUXILIO FUNERARIO</v>
      </c>
    </row>
    <row r="633" spans="1:14" ht="15" customHeight="1" x14ac:dyDescent="0.25">
      <c r="A633" s="1">
        <f>+Tabla15[[#This Row],[1]]</f>
        <v>631</v>
      </c>
      <c r="B633" s="8" t="s">
        <v>2026</v>
      </c>
      <c r="C633" s="1">
        <v>1</v>
      </c>
      <c r="D633" s="1">
        <f>+IF(Tabla15[[#This Row],[NOMBRE DE LA CAUSA 2018]]=0,0,1)</f>
        <v>1</v>
      </c>
      <c r="E633" s="1">
        <f>+E632+Tabla15[[#This Row],[NOMBRE DE LA CAUSA 2019]]</f>
        <v>631</v>
      </c>
      <c r="F633" s="1">
        <f>+Tabla15[[#This Row],[0]]*Tabla15[[#This Row],[NOMBRE DE LA CAUSA 2019]]</f>
        <v>631</v>
      </c>
      <c r="G633" s="8" t="s">
        <v>701</v>
      </c>
      <c r="H633" s="6"/>
      <c r="I633" s="6"/>
      <c r="J633" s="6" t="s">
        <v>702</v>
      </c>
      <c r="K633" s="6" t="s">
        <v>698</v>
      </c>
      <c r="L633" s="10" t="s">
        <v>2027</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2028</v>
      </c>
      <c r="C634" s="1">
        <v>1</v>
      </c>
      <c r="D634" s="1">
        <f>+IF(Tabla15[[#This Row],[NOMBRE DE LA CAUSA 2018]]=0,0,1)</f>
        <v>1</v>
      </c>
      <c r="E634" s="1">
        <f>+E633+Tabla15[[#This Row],[NOMBRE DE LA CAUSA 2019]]</f>
        <v>632</v>
      </c>
      <c r="F634" s="1">
        <f>+Tabla15[[#This Row],[0]]*Tabla15[[#This Row],[NOMBRE DE LA CAUSA 2019]]</f>
        <v>632</v>
      </c>
      <c r="G634" s="6" t="s">
        <v>701</v>
      </c>
      <c r="H634" s="6"/>
      <c r="I634" s="6"/>
      <c r="J634" s="6" t="s">
        <v>702</v>
      </c>
      <c r="K634" s="6" t="s">
        <v>698</v>
      </c>
      <c r="L634" s="7" t="s">
        <v>2029</v>
      </c>
      <c r="M634" s="4">
        <v>502</v>
      </c>
      <c r="N634" s="1" t="str">
        <f>+Tabla15[[#This Row],[NOMBRE DE LA CAUSA 2017]]</f>
        <v>NO RECONOCIMIENTO DEL SUBSIDIO NOTARIAL</v>
      </c>
    </row>
    <row r="635" spans="1:14" ht="15" customHeight="1" x14ac:dyDescent="0.25">
      <c r="A635" s="1">
        <f>+Tabla15[[#This Row],[1]]</f>
        <v>633</v>
      </c>
      <c r="B635" s="6" t="s">
        <v>2030</v>
      </c>
      <c r="C635" s="1">
        <v>1</v>
      </c>
      <c r="D635" s="1">
        <f>+IF(Tabla15[[#This Row],[NOMBRE DE LA CAUSA 2018]]=0,0,1)</f>
        <v>1</v>
      </c>
      <c r="E635" s="1">
        <f>+E634+Tabla15[[#This Row],[NOMBRE DE LA CAUSA 2019]]</f>
        <v>633</v>
      </c>
      <c r="F635" s="1">
        <f>+Tabla15[[#This Row],[0]]*Tabla15[[#This Row],[NOMBRE DE LA CAUSA 2019]]</f>
        <v>633</v>
      </c>
      <c r="G635" s="6" t="s">
        <v>701</v>
      </c>
      <c r="H635" s="6"/>
      <c r="I635" s="6"/>
      <c r="J635" s="6" t="s">
        <v>702</v>
      </c>
      <c r="K635" s="6" t="s">
        <v>698</v>
      </c>
      <c r="L635" s="10" t="s">
        <v>2031</v>
      </c>
      <c r="M635" s="4">
        <v>490</v>
      </c>
      <c r="N635" s="1" t="str">
        <f>+Tabla15[[#This Row],[NOMBRE DE LA CAUSA 2017]]</f>
        <v>NO RECONOCIMIENTO DEL TIEMPO DE SERVICIO MILITAR OBLIGATORIO</v>
      </c>
    </row>
    <row r="636" spans="1:14" ht="15" customHeight="1" x14ac:dyDescent="0.25">
      <c r="A636" s="1">
        <f>+Tabla15[[#This Row],[1]]</f>
        <v>634</v>
      </c>
      <c r="B636" s="6" t="s">
        <v>2032</v>
      </c>
      <c r="C636" s="1">
        <v>1</v>
      </c>
      <c r="D636" s="1">
        <f>+IF(Tabla15[[#This Row],[NOMBRE DE LA CAUSA 2018]]=0,0,1)</f>
        <v>1</v>
      </c>
      <c r="E636" s="1">
        <f>+E635+Tabla15[[#This Row],[NOMBRE DE LA CAUSA 2019]]</f>
        <v>634</v>
      </c>
      <c r="F636" s="1">
        <f>+Tabla15[[#This Row],[0]]*Tabla15[[#This Row],[NOMBRE DE LA CAUSA 2019]]</f>
        <v>634</v>
      </c>
      <c r="G636" s="6" t="s">
        <v>701</v>
      </c>
      <c r="H636" s="6"/>
      <c r="I636" s="6"/>
      <c r="J636" s="6" t="s">
        <v>702</v>
      </c>
      <c r="K636" s="6" t="s">
        <v>698</v>
      </c>
      <c r="L636" s="10" t="s">
        <v>2033</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2034</v>
      </c>
      <c r="C637" s="1">
        <v>1</v>
      </c>
      <c r="D637" s="1">
        <f>+IF(Tabla15[[#This Row],[NOMBRE DE LA CAUSA 2018]]=0,0,1)</f>
        <v>1</v>
      </c>
      <c r="E637" s="1">
        <f>+E636+Tabla15[[#This Row],[NOMBRE DE LA CAUSA 2019]]</f>
        <v>635</v>
      </c>
      <c r="F637" s="1">
        <f>+Tabla15[[#This Row],[0]]*Tabla15[[#This Row],[NOMBRE DE LA CAUSA 2019]]</f>
        <v>635</v>
      </c>
      <c r="G637" s="6" t="s">
        <v>701</v>
      </c>
      <c r="H637" s="6"/>
      <c r="I637" s="6"/>
      <c r="J637" s="6" t="s">
        <v>702</v>
      </c>
      <c r="K637" s="6" t="s">
        <v>698</v>
      </c>
      <c r="L637" s="7" t="s">
        <v>2035</v>
      </c>
      <c r="M637" s="4">
        <v>193</v>
      </c>
      <c r="N637" s="1" t="str">
        <f>+Tabla15[[#This Row],[NOMBRE DE LA CAUSA 2017]]</f>
        <v>NO RESTITUCION DE BIEN INMUEBLE ARRENDADO</v>
      </c>
    </row>
    <row r="638" spans="1:14" x14ac:dyDescent="0.25">
      <c r="A638" s="1">
        <f>+Tabla15[[#This Row],[1]]</f>
        <v>636</v>
      </c>
      <c r="B638" s="5" t="s">
        <v>2036</v>
      </c>
      <c r="C638" s="1">
        <v>1</v>
      </c>
      <c r="D638" s="1">
        <f>+IF(Tabla15[[#This Row],[NOMBRE DE LA CAUSA 2018]]=0,0,1)</f>
        <v>1</v>
      </c>
      <c r="E638" s="1">
        <f>+E637+Tabla15[[#This Row],[NOMBRE DE LA CAUSA 2019]]</f>
        <v>636</v>
      </c>
      <c r="F638" s="1">
        <f>+Tabla15[[#This Row],[0]]*Tabla15[[#This Row],[NOMBRE DE LA CAUSA 2019]]</f>
        <v>636</v>
      </c>
      <c r="G638" s="8" t="s">
        <v>701</v>
      </c>
      <c r="H638" s="6"/>
      <c r="I638" s="6"/>
      <c r="J638" s="1" t="s">
        <v>702</v>
      </c>
      <c r="K638" s="1" t="s">
        <v>698</v>
      </c>
      <c r="L638" s="5" t="s">
        <v>2037</v>
      </c>
      <c r="M638" s="4">
        <v>837</v>
      </c>
      <c r="N638" s="1" t="str">
        <f>+Tabla15[[#This Row],[NOMBRE DE LA CAUSA 2017]]</f>
        <v>NO SUSCRIPCION DE CONTRATO DE CONCESION PORTUARIA</v>
      </c>
    </row>
    <row r="639" spans="1:14" x14ac:dyDescent="0.25">
      <c r="A639" s="1">
        <f>+Tabla15[[#This Row],[1]]</f>
        <v>637</v>
      </c>
      <c r="B639" s="1" t="s">
        <v>2038</v>
      </c>
      <c r="C639" s="1">
        <v>1</v>
      </c>
      <c r="D639" s="1">
        <f>+IF(Tabla15[[#This Row],[NOMBRE DE LA CAUSA 2018]]=0,0,1)</f>
        <v>1</v>
      </c>
      <c r="E639" s="1">
        <f>+E638+Tabla15[[#This Row],[NOMBRE DE LA CAUSA 2019]]</f>
        <v>637</v>
      </c>
      <c r="F639" s="1">
        <f>+Tabla15[[#This Row],[0]]*Tabla15[[#This Row],[NOMBRE DE LA CAUSA 2019]]</f>
        <v>637</v>
      </c>
      <c r="G639" s="6" t="s">
        <v>739</v>
      </c>
      <c r="H639" s="6" t="s">
        <v>2039</v>
      </c>
      <c r="I639" s="6"/>
      <c r="K639" s="1" t="s">
        <v>698</v>
      </c>
      <c r="L639" s="1" t="s">
        <v>2040</v>
      </c>
      <c r="M639" s="4">
        <v>2038</v>
      </c>
      <c r="N639" s="1" t="str">
        <f>+Tabla15[[#This Row],[NOMBRE DE LA CAUSA 2017]]</f>
        <v>NULIDAD ABSOLUTA DEL CONTRATO ESTATAL</v>
      </c>
    </row>
    <row r="640" spans="1:14" x14ac:dyDescent="0.25">
      <c r="A640" s="1">
        <f>+Tabla15[[#This Row],[1]]</f>
        <v>638</v>
      </c>
      <c r="B640" s="1" t="s">
        <v>2041</v>
      </c>
      <c r="C640" s="1">
        <v>1</v>
      </c>
      <c r="D640" s="1">
        <f>+IF(Tabla15[[#This Row],[NOMBRE DE LA CAUSA 2018]]=0,0,1)</f>
        <v>1</v>
      </c>
      <c r="E640" s="1">
        <f>+E639+Tabla15[[#This Row],[NOMBRE DE LA CAUSA 2019]]</f>
        <v>638</v>
      </c>
      <c r="F640" s="1">
        <f>+Tabla15[[#This Row],[0]]*Tabla15[[#This Row],[NOMBRE DE LA CAUSA 2019]]</f>
        <v>638</v>
      </c>
      <c r="G640" s="6" t="s">
        <v>739</v>
      </c>
      <c r="H640" s="6" t="s">
        <v>2039</v>
      </c>
      <c r="I640" s="6"/>
      <c r="J640" s="6"/>
      <c r="K640" s="6" t="s">
        <v>698</v>
      </c>
      <c r="L640" s="1" t="s">
        <v>2042</v>
      </c>
      <c r="M640" s="4">
        <v>2039</v>
      </c>
      <c r="N640" s="1" t="str">
        <f>+Tabla15[[#This Row],[NOMBRE DE LA CAUSA 2017]]</f>
        <v>NULIDAD RELATIVA DEL CONTRATO ESTATAL</v>
      </c>
    </row>
    <row r="641" spans="1:14" x14ac:dyDescent="0.25">
      <c r="A641" s="1">
        <f>+Tabla15[[#This Row],[1]]</f>
        <v>639</v>
      </c>
      <c r="B641" s="1" t="s">
        <v>2043</v>
      </c>
      <c r="C641" s="1">
        <v>1</v>
      </c>
      <c r="D641" s="1">
        <f>+IF(Tabla15[[#This Row],[NOMBRE DE LA CAUSA 2018]]=0,0,1)</f>
        <v>1</v>
      </c>
      <c r="E641" s="1">
        <f>+E640+Tabla15[[#This Row],[NOMBRE DE LA CAUSA 2019]]</f>
        <v>639</v>
      </c>
      <c r="F641" s="1">
        <f>+Tabla15[[#This Row],[0]]*Tabla15[[#This Row],[NOMBRE DE LA CAUSA 2019]]</f>
        <v>639</v>
      </c>
      <c r="G641" s="6" t="s">
        <v>739</v>
      </c>
      <c r="H641" s="6" t="s">
        <v>2044</v>
      </c>
      <c r="I641" s="6"/>
      <c r="K641" s="1" t="s">
        <v>698</v>
      </c>
      <c r="L641" s="1" t="s">
        <v>2045</v>
      </c>
      <c r="M641" s="4">
        <v>2150</v>
      </c>
      <c r="N641" s="1" t="str">
        <f>+Tabla15[[#This Row],[NOMBRE DE LA CAUSA 2017]]</f>
        <v>OCUPACION PERMANENTE DE INMUEBLE</v>
      </c>
    </row>
    <row r="642" spans="1:14" x14ac:dyDescent="0.25">
      <c r="A642" s="1">
        <f>+Tabla15[[#This Row],[1]]</f>
        <v>640</v>
      </c>
      <c r="B642" s="1" t="s">
        <v>2046</v>
      </c>
      <c r="C642" s="1">
        <v>1</v>
      </c>
      <c r="D642" s="1">
        <f>+IF(Tabla15[[#This Row],[NOMBRE DE LA CAUSA 2018]]=0,0,1)</f>
        <v>1</v>
      </c>
      <c r="E642" s="1">
        <f>+E641+Tabla15[[#This Row],[NOMBRE DE LA CAUSA 2019]]</f>
        <v>640</v>
      </c>
      <c r="F642" s="1">
        <f>+Tabla15[[#This Row],[0]]*Tabla15[[#This Row],[NOMBRE DE LA CAUSA 2019]]</f>
        <v>640</v>
      </c>
      <c r="G642" s="6" t="s">
        <v>739</v>
      </c>
      <c r="H642" s="6" t="s">
        <v>2044</v>
      </c>
      <c r="K642" s="1" t="s">
        <v>698</v>
      </c>
      <c r="L642" s="1" t="s">
        <v>2047</v>
      </c>
      <c r="M642" s="4">
        <v>2149</v>
      </c>
      <c r="N642" s="1" t="str">
        <f>+Tabla15[[#This Row],[NOMBRE DE LA CAUSA 2017]]</f>
        <v>OCUPACION TEMPORAL DE INMUEBLE</v>
      </c>
    </row>
    <row r="643" spans="1:14" x14ac:dyDescent="0.25">
      <c r="A643" s="1">
        <f>+Tabla15[[#This Row],[1]]</f>
        <v>641</v>
      </c>
      <c r="B643" s="1" t="s">
        <v>2048</v>
      </c>
      <c r="C643" s="1">
        <v>1</v>
      </c>
      <c r="D643" s="1">
        <f>+IF(Tabla15[[#This Row],[NOMBRE DE LA CAUSA 2018]]=0,0,1)</f>
        <v>1</v>
      </c>
      <c r="E643" s="1">
        <f>+E642+Tabla15[[#This Row],[NOMBRE DE LA CAUSA 2019]]</f>
        <v>641</v>
      </c>
      <c r="F643" s="1">
        <f>+Tabla15[[#This Row],[0]]*Tabla15[[#This Row],[NOMBRE DE LA CAUSA 2019]]</f>
        <v>641</v>
      </c>
      <c r="G643" s="6" t="s">
        <v>701</v>
      </c>
      <c r="H643" s="6"/>
      <c r="I643" s="6"/>
      <c r="J643" s="6" t="s">
        <v>702</v>
      </c>
      <c r="K643" s="6" t="s">
        <v>698</v>
      </c>
      <c r="L643" s="1" t="s">
        <v>2049</v>
      </c>
      <c r="M643" s="4">
        <v>186</v>
      </c>
      <c r="N643" s="1" t="str">
        <f>+Tabla15[[#This Row],[NOMBRE DE LA CAUSA 2017]]</f>
        <v>OMISION DE ASISTENCIA HUMANITARIA</v>
      </c>
    </row>
    <row r="644" spans="1:14" x14ac:dyDescent="0.25">
      <c r="A644" s="1">
        <f>+Tabla15[[#This Row],[1]]</f>
        <v>642</v>
      </c>
      <c r="B644" s="6" t="s">
        <v>2050</v>
      </c>
      <c r="C644" s="1">
        <v>1</v>
      </c>
      <c r="D644" s="1">
        <f>+IF(Tabla15[[#This Row],[NOMBRE DE LA CAUSA 2018]]=0,0,1)</f>
        <v>1</v>
      </c>
      <c r="E644" s="1">
        <f>+E643+Tabla15[[#This Row],[NOMBRE DE LA CAUSA 2019]]</f>
        <v>642</v>
      </c>
      <c r="F644" s="1">
        <f>+Tabla15[[#This Row],[0]]*Tabla15[[#This Row],[NOMBRE DE LA CAUSA 2019]]</f>
        <v>642</v>
      </c>
      <c r="G644" s="8" t="s">
        <v>701</v>
      </c>
      <c r="J644" s="1" t="s">
        <v>702</v>
      </c>
      <c r="K644" s="1" t="s">
        <v>698</v>
      </c>
      <c r="L644" s="7" t="s">
        <v>2051</v>
      </c>
      <c r="M644" s="4">
        <v>512</v>
      </c>
      <c r="N644" s="1" t="str">
        <f>+Tabla15[[#This Row],[NOMBRE DE LA CAUSA 2017]]</f>
        <v>OMISION DE LAS NORMAS DE SALUD OCUPACIONAL</v>
      </c>
    </row>
    <row r="645" spans="1:14" x14ac:dyDescent="0.25">
      <c r="A645" s="1">
        <f>+Tabla15[[#This Row],[1]]</f>
        <v>643</v>
      </c>
      <c r="B645" s="5" t="s">
        <v>2052</v>
      </c>
      <c r="C645" s="1">
        <v>1</v>
      </c>
      <c r="D645" s="1">
        <f>+IF(Tabla15[[#This Row],[NOMBRE DE LA CAUSA 2018]]=0,0,1)</f>
        <v>1</v>
      </c>
      <c r="E645" s="1">
        <f>+E644+Tabla15[[#This Row],[NOMBRE DE LA CAUSA 2019]]</f>
        <v>643</v>
      </c>
      <c r="F645" s="1">
        <f>+Tabla15[[#This Row],[0]]*Tabla15[[#This Row],[NOMBRE DE LA CAUSA 2019]]</f>
        <v>643</v>
      </c>
      <c r="G645" s="8" t="s">
        <v>701</v>
      </c>
      <c r="I645" s="5" t="s">
        <v>499</v>
      </c>
      <c r="J645" s="1" t="s">
        <v>702</v>
      </c>
      <c r="K645" s="1" t="s">
        <v>698</v>
      </c>
      <c r="L645" s="10" t="s">
        <v>2053</v>
      </c>
      <c r="M645" s="4">
        <v>1966</v>
      </c>
      <c r="N645" s="1" t="str">
        <f>+Tabla15[[#This Row],[NOMBRE DE LA CAUSA 2017]]</f>
        <v>OMISION EN LA DEVOLUCION OPORTUNA DE TRIBUTOS ADUANEROS PAGADOS EN EXCESO</v>
      </c>
    </row>
    <row r="646" spans="1:14" x14ac:dyDescent="0.25">
      <c r="A646" s="1">
        <f>+Tabla15[[#This Row],[1]]</f>
        <v>644</v>
      </c>
      <c r="B646" s="6" t="s">
        <v>2054</v>
      </c>
      <c r="C646" s="1">
        <v>1</v>
      </c>
      <c r="D646" s="1">
        <f>+IF(Tabla15[[#This Row],[NOMBRE DE LA CAUSA 2018]]=0,0,1)</f>
        <v>1</v>
      </c>
      <c r="E646" s="1">
        <f>+E645+Tabla15[[#This Row],[NOMBRE DE LA CAUSA 2019]]</f>
        <v>644</v>
      </c>
      <c r="F646" s="1">
        <f>+Tabla15[[#This Row],[0]]*Tabla15[[#This Row],[NOMBRE DE LA CAUSA 2019]]</f>
        <v>644</v>
      </c>
      <c r="G646" s="6" t="s">
        <v>701</v>
      </c>
      <c r="H646" s="6"/>
      <c r="I646" s="6"/>
      <c r="J646" s="6" t="s">
        <v>702</v>
      </c>
      <c r="K646" s="6" t="s">
        <v>698</v>
      </c>
      <c r="L646" s="7" t="s">
        <v>2055</v>
      </c>
      <c r="M646" s="4">
        <v>809</v>
      </c>
      <c r="N646" s="1" t="str">
        <f>+Tabla15[[#This Row],[NOMBRE DE LA CAUSA 2017]]</f>
        <v>OMISION EN LAS FUNCIONES DE INSPECCION, VIGILANCIA Y CONTROL</v>
      </c>
    </row>
    <row r="647" spans="1:14" x14ac:dyDescent="0.25">
      <c r="A647" s="1">
        <f>+Tabla15[[#This Row],[1]]</f>
        <v>645</v>
      </c>
      <c r="B647" s="6" t="s">
        <v>2056</v>
      </c>
      <c r="C647" s="1">
        <v>1</v>
      </c>
      <c r="D647" s="1">
        <f>+IF(Tabla15[[#This Row],[NOMBRE DE LA CAUSA 2018]]=0,0,1)</f>
        <v>1</v>
      </c>
      <c r="E647" s="1">
        <f>+E646+Tabla15[[#This Row],[NOMBRE DE LA CAUSA 2019]]</f>
        <v>645</v>
      </c>
      <c r="F647" s="1">
        <f>+Tabla15[[#This Row],[0]]*Tabla15[[#This Row],[NOMBRE DE LA CAUSA 2019]]</f>
        <v>645</v>
      </c>
      <c r="G647" s="6" t="s">
        <v>701</v>
      </c>
      <c r="H647" s="6"/>
      <c r="I647" s="6"/>
      <c r="J647" s="6" t="s">
        <v>702</v>
      </c>
      <c r="K647" s="6" t="s">
        <v>698</v>
      </c>
      <c r="L647" s="7" t="s">
        <v>2057</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2058</v>
      </c>
      <c r="C648" s="1">
        <v>1</v>
      </c>
      <c r="D648" s="1">
        <f>+IF(Tabla15[[#This Row],[NOMBRE DE LA CAUSA 2018]]=0,0,1)</f>
        <v>1</v>
      </c>
      <c r="E648" s="1">
        <f>+E647+Tabla15[[#This Row],[NOMBRE DE LA CAUSA 2019]]</f>
        <v>646</v>
      </c>
      <c r="F648" s="1">
        <f>+Tabla15[[#This Row],[0]]*Tabla15[[#This Row],[NOMBRE DE LA CAUSA 2019]]</f>
        <v>646</v>
      </c>
      <c r="G648" s="6" t="s">
        <v>701</v>
      </c>
      <c r="H648" s="6"/>
      <c r="I648" s="6"/>
      <c r="J648" s="6" t="s">
        <v>702</v>
      </c>
      <c r="K648" s="6" t="s">
        <v>698</v>
      </c>
      <c r="L648" s="7" t="s">
        <v>2059</v>
      </c>
      <c r="M648" s="4">
        <v>1981</v>
      </c>
      <c r="N648" s="1" t="str">
        <f>+Tabla15[[#This Row],[NOMBRE DE LA CAUSA 2017]]</f>
        <v>PERDIDA DE POSESION O TENENCIA DE BIEN</v>
      </c>
    </row>
    <row r="649" spans="1:14" x14ac:dyDescent="0.25">
      <c r="A649" s="1">
        <f>+Tabla15[[#This Row],[1]]</f>
        <v>647</v>
      </c>
      <c r="B649" s="6" t="s">
        <v>2060</v>
      </c>
      <c r="C649" s="1">
        <v>1</v>
      </c>
      <c r="D649" s="1">
        <f>+IF(Tabla15[[#This Row],[NOMBRE DE LA CAUSA 2018]]=0,0,1)</f>
        <v>1</v>
      </c>
      <c r="E649" s="1">
        <f>+E648+Tabla15[[#This Row],[NOMBRE DE LA CAUSA 2019]]</f>
        <v>647</v>
      </c>
      <c r="F649" s="1">
        <f>+Tabla15[[#This Row],[0]]*Tabla15[[#This Row],[NOMBRE DE LA CAUSA 2019]]</f>
        <v>647</v>
      </c>
      <c r="G649" s="6" t="s">
        <v>696</v>
      </c>
      <c r="H649" s="6"/>
      <c r="I649" s="6"/>
      <c r="J649" s="6"/>
      <c r="K649" s="6" t="s">
        <v>698</v>
      </c>
      <c r="L649" s="7" t="s">
        <v>2061</v>
      </c>
      <c r="M649" s="4">
        <v>2202</v>
      </c>
      <c r="N649" s="1" t="str">
        <f>+Tabla15[[#This Row],[NOMBRE DE LA CAUSA 2017]]</f>
        <v>PERDIDA O DAÑOS A BIENES EMBARGADOS O SECUESTRADOS</v>
      </c>
    </row>
    <row r="650" spans="1:14" x14ac:dyDescent="0.25">
      <c r="A650" s="1">
        <f>+Tabla15[[#This Row],[1]]</f>
        <v>648</v>
      </c>
      <c r="B650" s="6" t="s">
        <v>2062</v>
      </c>
      <c r="C650" s="1">
        <v>1</v>
      </c>
      <c r="D650" s="1">
        <f>+IF(Tabla15[[#This Row],[NOMBRE DE LA CAUSA 2018]]=0,0,1)</f>
        <v>1</v>
      </c>
      <c r="E650" s="1">
        <f>+E649+Tabla15[[#This Row],[NOMBRE DE LA CAUSA 2019]]</f>
        <v>648</v>
      </c>
      <c r="F650" s="1">
        <f>+Tabla15[[#This Row],[0]]*Tabla15[[#This Row],[NOMBRE DE LA CAUSA 2019]]</f>
        <v>648</v>
      </c>
      <c r="G650" s="6" t="s">
        <v>701</v>
      </c>
      <c r="H650" s="6"/>
      <c r="I650" s="6"/>
      <c r="J650" s="6" t="s">
        <v>702</v>
      </c>
      <c r="K650" s="6" t="s">
        <v>698</v>
      </c>
      <c r="L650" s="7" t="s">
        <v>2063</v>
      </c>
      <c r="M650" s="4">
        <v>351</v>
      </c>
      <c r="N650" s="1" t="str">
        <f>+Tabla15[[#This Row],[NOMBRE DE LA CAUSA 2017]]</f>
        <v>PERDIDA O DAÑOS A BIENES INCAUTADOS U OCUPADOS EN PROCESOS PENALES</v>
      </c>
    </row>
    <row r="651" spans="1:14" x14ac:dyDescent="0.25">
      <c r="A651" s="1">
        <f>+Tabla15[[#This Row],[1]]</f>
        <v>649</v>
      </c>
      <c r="B651" s="6" t="s">
        <v>2064</v>
      </c>
      <c r="C651" s="1">
        <v>1</v>
      </c>
      <c r="D651" s="1">
        <f>+IF(Tabla15[[#This Row],[NOMBRE DE LA CAUSA 2018]]=0,0,1)</f>
        <v>1</v>
      </c>
      <c r="E651" s="1">
        <f>+E650+Tabla15[[#This Row],[NOMBRE DE LA CAUSA 2019]]</f>
        <v>649</v>
      </c>
      <c r="F651" s="1">
        <f>+Tabla15[[#This Row],[0]]*Tabla15[[#This Row],[NOMBRE DE LA CAUSA 2019]]</f>
        <v>649</v>
      </c>
      <c r="G651" s="6" t="s">
        <v>701</v>
      </c>
      <c r="H651" s="6"/>
      <c r="I651" s="6"/>
      <c r="J651" s="6" t="s">
        <v>702</v>
      </c>
      <c r="K651" s="6" t="s">
        <v>698</v>
      </c>
      <c r="L651" s="7" t="s">
        <v>2065</v>
      </c>
      <c r="M651" s="4">
        <v>275</v>
      </c>
      <c r="N651" s="1" t="str">
        <f>+Tabla15[[#This Row],[NOMBRE DE LA CAUSA 2017]]</f>
        <v>PERDIDA O DESTRUCCION DE TITULO VALOR</v>
      </c>
    </row>
    <row r="652" spans="1:14" x14ac:dyDescent="0.25">
      <c r="A652" s="1">
        <f>+Tabla15[[#This Row],[1]]</f>
        <v>650</v>
      </c>
      <c r="B652" s="6" t="s">
        <v>2066</v>
      </c>
      <c r="C652" s="1">
        <v>1</v>
      </c>
      <c r="D652" s="1">
        <f>+IF(Tabla15[[#This Row],[NOMBRE DE LA CAUSA 2018]]=0,0,1)</f>
        <v>1</v>
      </c>
      <c r="E652" s="1">
        <f>+E651+Tabla15[[#This Row],[NOMBRE DE LA CAUSA 2019]]</f>
        <v>650</v>
      </c>
      <c r="F652" s="1">
        <f>+Tabla15[[#This Row],[0]]*Tabla15[[#This Row],[NOMBRE DE LA CAUSA 2019]]</f>
        <v>650</v>
      </c>
      <c r="G652" s="6" t="s">
        <v>701</v>
      </c>
      <c r="H652" s="6"/>
      <c r="I652" s="6"/>
      <c r="J652" s="6" t="s">
        <v>702</v>
      </c>
      <c r="K652" s="6" t="s">
        <v>698</v>
      </c>
      <c r="L652" s="10" t="s">
        <v>2067</v>
      </c>
      <c r="M652" s="4">
        <v>242</v>
      </c>
      <c r="N652" s="1" t="str">
        <f>+Tabla15[[#This Row],[NOMBRE DE LA CAUSA 2017]]</f>
        <v>PERJUICIOS OCASIONADOS POR ACTAS DE JUNTA DE SOCIOS</v>
      </c>
    </row>
    <row r="653" spans="1:14" x14ac:dyDescent="0.25">
      <c r="A653" s="1">
        <f>+Tabla15[[#This Row],[1]]</f>
        <v>651</v>
      </c>
      <c r="B653" s="8" t="s">
        <v>2068</v>
      </c>
      <c r="C653" s="1">
        <v>1</v>
      </c>
      <c r="D653" s="1">
        <f>+IF(Tabla15[[#This Row],[NOMBRE DE LA CAUSA 2018]]=0,0,1)</f>
        <v>1</v>
      </c>
      <c r="E653" s="1">
        <f>+E652+Tabla15[[#This Row],[NOMBRE DE LA CAUSA 2019]]</f>
        <v>651</v>
      </c>
      <c r="F653" s="1">
        <f>+Tabla15[[#This Row],[0]]*Tabla15[[#This Row],[NOMBRE DE LA CAUSA 2019]]</f>
        <v>651</v>
      </c>
      <c r="G653" s="8" t="s">
        <v>701</v>
      </c>
      <c r="H653" s="6"/>
      <c r="I653" s="6"/>
      <c r="J653" s="6" t="s">
        <v>702</v>
      </c>
      <c r="K653" s="6" t="s">
        <v>698</v>
      </c>
      <c r="L653" s="10" t="s">
        <v>2069</v>
      </c>
      <c r="M653" s="4">
        <v>2005</v>
      </c>
      <c r="N653" s="1" t="str">
        <f>+Tabla15[[#This Row],[NOMBRE DE LA CAUSA 2017]]</f>
        <v>PERJUICIOS OCASIONADOS POR DECLARATORIA DE ZONA DE RESERVA FORESTAL</v>
      </c>
    </row>
    <row r="654" spans="1:14" x14ac:dyDescent="0.25">
      <c r="A654" s="1">
        <f>+Tabla15[[#This Row],[1]]</f>
        <v>652</v>
      </c>
      <c r="B654" s="6" t="s">
        <v>2070</v>
      </c>
      <c r="C654" s="1">
        <v>1</v>
      </c>
      <c r="D654" s="1">
        <f>+IF(Tabla15[[#This Row],[NOMBRE DE LA CAUSA 2018]]=0,0,1)</f>
        <v>1</v>
      </c>
      <c r="E654" s="1">
        <f>+E653+Tabla15[[#This Row],[NOMBRE DE LA CAUSA 2019]]</f>
        <v>652</v>
      </c>
      <c r="F654" s="1">
        <f>+Tabla15[[#This Row],[0]]*Tabla15[[#This Row],[NOMBRE DE LA CAUSA 2019]]</f>
        <v>652</v>
      </c>
      <c r="G654" s="6" t="s">
        <v>701</v>
      </c>
      <c r="H654" s="6"/>
      <c r="I654" s="6"/>
      <c r="J654" s="6" t="s">
        <v>702</v>
      </c>
      <c r="K654" s="6" t="s">
        <v>698</v>
      </c>
      <c r="L654" s="10" t="s">
        <v>2071</v>
      </c>
      <c r="M654" s="4">
        <v>811</v>
      </c>
      <c r="N654" s="1" t="str">
        <f>+Tabla15[[#This Row],[NOMBRE DE LA CAUSA 2017]]</f>
        <v>PERJUICIOS OCASIONADOS POR INSTAURAR UN PROCESO JUDICIAL INFUNDADO</v>
      </c>
    </row>
    <row r="655" spans="1:14" x14ac:dyDescent="0.25">
      <c r="A655" s="1">
        <f>+Tabla15[[#This Row],[1]]</f>
        <v>653</v>
      </c>
      <c r="B655" s="8" t="s">
        <v>2072</v>
      </c>
      <c r="C655" s="1">
        <v>1</v>
      </c>
      <c r="D655" s="1">
        <f>+IF(Tabla15[[#This Row],[NOMBRE DE LA CAUSA 2018]]=0,0,1)</f>
        <v>1</v>
      </c>
      <c r="E655" s="1">
        <f>+E654+Tabla15[[#This Row],[NOMBRE DE LA CAUSA 2019]]</f>
        <v>653</v>
      </c>
      <c r="F655" s="1">
        <f>+Tabla15[[#This Row],[0]]*Tabla15[[#This Row],[NOMBRE DE LA CAUSA 2019]]</f>
        <v>653</v>
      </c>
      <c r="G655" s="8" t="s">
        <v>701</v>
      </c>
      <c r="H655" s="6"/>
      <c r="I655" s="6"/>
      <c r="J655" s="6" t="s">
        <v>702</v>
      </c>
      <c r="K655" s="6" t="s">
        <v>698</v>
      </c>
      <c r="L655" s="10" t="s">
        <v>2073</v>
      </c>
      <c r="M655" s="4">
        <v>833</v>
      </c>
      <c r="N655" s="1" t="str">
        <f>+Tabla15[[#This Row],[NOMBRE DE LA CAUSA 2017]]</f>
        <v>PERJUICIOS OCASIONADOS POR NO EXPEDICION DE DOCUMENTO</v>
      </c>
    </row>
    <row r="656" spans="1:14" x14ac:dyDescent="0.25">
      <c r="A656" s="1">
        <f>+Tabla15[[#This Row],[1]]</f>
        <v>654</v>
      </c>
      <c r="B656" s="8" t="s">
        <v>2074</v>
      </c>
      <c r="C656" s="1">
        <v>1</v>
      </c>
      <c r="D656" s="1">
        <f>+IF(Tabla15[[#This Row],[NOMBRE DE LA CAUSA 2018]]=0,0,1)</f>
        <v>1</v>
      </c>
      <c r="E656" s="1">
        <f>+E655+Tabla15[[#This Row],[NOMBRE DE LA CAUSA 2019]]</f>
        <v>654</v>
      </c>
      <c r="F656" s="1">
        <f>+Tabla15[[#This Row],[0]]*Tabla15[[#This Row],[NOMBRE DE LA CAUSA 2019]]</f>
        <v>654</v>
      </c>
      <c r="G656" s="6" t="s">
        <v>701</v>
      </c>
      <c r="H656" s="6"/>
      <c r="I656" s="6"/>
      <c r="J656" s="6" t="s">
        <v>702</v>
      </c>
      <c r="K656" s="6" t="s">
        <v>698</v>
      </c>
      <c r="L656" s="10" t="s">
        <v>2075</v>
      </c>
      <c r="M656" s="4">
        <v>217</v>
      </c>
      <c r="N656" s="1" t="str">
        <f>+Tabla15[[#This Row],[NOMBRE DE LA CAUSA 2017]]</f>
        <v>PERJUICIOS OCASIONADOS POR REESTRUCTURACION Y LIQUIDACION DE ENTIDADES DE DERECHO PRIVADO</v>
      </c>
    </row>
    <row r="657" spans="1:14" x14ac:dyDescent="0.25">
      <c r="A657" s="1">
        <f>+Tabla15[[#This Row],[1]]</f>
        <v>655</v>
      </c>
      <c r="B657" s="1" t="s">
        <v>2076</v>
      </c>
      <c r="C657" s="1">
        <v>1</v>
      </c>
      <c r="D657" s="1">
        <f>+IF(Tabla15[[#This Row],[NOMBRE DE LA CAUSA 2018]]=0,0,1)</f>
        <v>1</v>
      </c>
      <c r="E657" s="1">
        <f>+E656+Tabla15[[#This Row],[NOMBRE DE LA CAUSA 2019]]</f>
        <v>655</v>
      </c>
      <c r="F657" s="1">
        <f>+Tabla15[[#This Row],[0]]*Tabla15[[#This Row],[NOMBRE DE LA CAUSA 2019]]</f>
        <v>655</v>
      </c>
      <c r="G657" s="6" t="s">
        <v>701</v>
      </c>
      <c r="H657" s="6"/>
      <c r="I657" s="6"/>
      <c r="J657" s="6" t="s">
        <v>702</v>
      </c>
      <c r="K657" s="6" t="s">
        <v>698</v>
      </c>
      <c r="L657" s="7" t="s">
        <v>2077</v>
      </c>
      <c r="M657" s="4">
        <v>223</v>
      </c>
      <c r="N657" s="1" t="str">
        <f>+Tabla15[[#This Row],[NOMBRE DE LA CAUSA 2017]]</f>
        <v>PERTURBACION A LA POSESION</v>
      </c>
    </row>
    <row r="658" spans="1:14" x14ac:dyDescent="0.25">
      <c r="A658" s="1">
        <f>+Tabla15[[#This Row],[1]]</f>
        <v>656</v>
      </c>
      <c r="B658" s="1" t="s">
        <v>2078</v>
      </c>
      <c r="C658" s="1">
        <v>1</v>
      </c>
      <c r="D658" s="1">
        <f>+IF(Tabla15[[#This Row],[NOMBRE DE LA CAUSA 2018]]=0,0,1)</f>
        <v>1</v>
      </c>
      <c r="E658" s="1">
        <f>+E657+Tabla15[[#This Row],[NOMBRE DE LA CAUSA 2019]]</f>
        <v>656</v>
      </c>
      <c r="F658" s="1">
        <f>+Tabla15[[#This Row],[0]]*Tabla15[[#This Row],[NOMBRE DE LA CAUSA 2019]]</f>
        <v>656</v>
      </c>
      <c r="G658" s="6" t="s">
        <v>701</v>
      </c>
      <c r="H658" s="6"/>
      <c r="I658" s="6"/>
      <c r="J658" s="6" t="s">
        <v>702</v>
      </c>
      <c r="K658" s="6" t="s">
        <v>698</v>
      </c>
      <c r="L658" s="7" t="s">
        <v>2079</v>
      </c>
      <c r="M658" s="4">
        <v>426</v>
      </c>
      <c r="N658" s="1" t="str">
        <f>+Tabla15[[#This Row],[NOMBRE DE LA CAUSA 2017]]</f>
        <v>PRESCRIPCION ADQUISITIVA DE DOMINIO</v>
      </c>
    </row>
    <row r="659" spans="1:14" x14ac:dyDescent="0.25">
      <c r="A659" s="1">
        <f>+Tabla15[[#This Row],[1]]</f>
        <v>657</v>
      </c>
      <c r="B659" s="1" t="s">
        <v>2080</v>
      </c>
      <c r="C659" s="1">
        <v>1</v>
      </c>
      <c r="D659" s="1">
        <f>+IF(Tabla15[[#This Row],[NOMBRE DE LA CAUSA 2018]]=0,0,1)</f>
        <v>1</v>
      </c>
      <c r="E659" s="1">
        <f>+E658+Tabla15[[#This Row],[NOMBRE DE LA CAUSA 2019]]</f>
        <v>657</v>
      </c>
      <c r="F659" s="1">
        <f>+Tabla15[[#This Row],[0]]*Tabla15[[#This Row],[NOMBRE DE LA CAUSA 2019]]</f>
        <v>657</v>
      </c>
      <c r="G659" s="6" t="s">
        <v>701</v>
      </c>
      <c r="H659" s="6"/>
      <c r="I659" s="6"/>
      <c r="J659" s="6" t="s">
        <v>702</v>
      </c>
      <c r="K659" s="6" t="s">
        <v>698</v>
      </c>
      <c r="L659" s="7" t="s">
        <v>2081</v>
      </c>
      <c r="M659" s="4">
        <v>827</v>
      </c>
      <c r="N659" s="1" t="str">
        <f>+Tabla15[[#This Row],[NOMBRE DE LA CAUSA 2017]]</f>
        <v>PRESTACION INADECUADA DEL SERVICIO CATASTRAL</v>
      </c>
    </row>
    <row r="660" spans="1:14" x14ac:dyDescent="0.25">
      <c r="A660" s="1">
        <f>+Tabla15[[#This Row],[1]]</f>
        <v>658</v>
      </c>
      <c r="B660" t="s">
        <v>2082</v>
      </c>
      <c r="C660" s="1">
        <v>1</v>
      </c>
      <c r="D660" s="1">
        <f>+IF(Tabla15[[#This Row],[NOMBRE DE LA CAUSA 2018]]=0,0,1)</f>
        <v>1</v>
      </c>
      <c r="E660" s="1">
        <f>+E659+Tabla15[[#This Row],[NOMBRE DE LA CAUSA 2019]]</f>
        <v>658</v>
      </c>
      <c r="F660" s="1">
        <f>+Tabla15[[#This Row],[0]]*Tabla15[[#This Row],[NOMBRE DE LA CAUSA 2019]]</f>
        <v>658</v>
      </c>
      <c r="G660" s="6" t="s">
        <v>701</v>
      </c>
      <c r="H660" s="6"/>
      <c r="I660" s="6"/>
      <c r="J660" s="6" t="s">
        <v>702</v>
      </c>
      <c r="K660" s="6" t="s">
        <v>698</v>
      </c>
      <c r="L660" s="7" t="s">
        <v>2083</v>
      </c>
      <c r="M660" s="4">
        <v>292</v>
      </c>
      <c r="N660" s="1" t="str">
        <f>+Tabla15[[#This Row],[NOMBRE DE LA CAUSA 2017]]</f>
        <v>PRESTACION INADECUADA DEL SERVICIO NOTARIAL Y REGISTRAL</v>
      </c>
    </row>
    <row r="661" spans="1:14" x14ac:dyDescent="0.25">
      <c r="A661" s="1">
        <f>+Tabla15[[#This Row],[1]]</f>
        <v>659</v>
      </c>
      <c r="B661" s="1" t="s">
        <v>2084</v>
      </c>
      <c r="C661" s="1">
        <v>1</v>
      </c>
      <c r="D661" s="1">
        <f>+IF(Tabla15[[#This Row],[NOMBRE DE LA CAUSA 2018]]=0,0,1)</f>
        <v>1</v>
      </c>
      <c r="E661" s="1">
        <f>+E660+Tabla15[[#This Row],[NOMBRE DE LA CAUSA 2019]]</f>
        <v>659</v>
      </c>
      <c r="F661" s="1">
        <f>+Tabla15[[#This Row],[0]]*Tabla15[[#This Row],[NOMBRE DE LA CAUSA 2019]]</f>
        <v>659</v>
      </c>
      <c r="G661" s="6" t="s">
        <v>701</v>
      </c>
      <c r="H661" s="6"/>
      <c r="I661" s="8"/>
      <c r="J661" s="6" t="s">
        <v>702</v>
      </c>
      <c r="K661" s="6" t="s">
        <v>698</v>
      </c>
      <c r="L661" s="7" t="s">
        <v>2085</v>
      </c>
      <c r="M661" s="4">
        <v>311</v>
      </c>
      <c r="N661" s="1" t="str">
        <f>+Tabla15[[#This Row],[NOMBRE DE LA CAUSA 2017]]</f>
        <v>PRIVACION DE LA LIBERTAD SIN QUE MEDIE MEDIDA DE ASEGURAMIENTO</v>
      </c>
    </row>
    <row r="662" spans="1:14" x14ac:dyDescent="0.25">
      <c r="A662" s="1">
        <f>+Tabla15[[#This Row],[1]]</f>
        <v>660</v>
      </c>
      <c r="B662" s="6" t="s">
        <v>2086</v>
      </c>
      <c r="C662" s="1">
        <v>1</v>
      </c>
      <c r="D662" s="1">
        <f>+IF(Tabla15[[#This Row],[NOMBRE DE LA CAUSA 2018]]=0,0,1)</f>
        <v>1</v>
      </c>
      <c r="E662" s="1">
        <f>+E661+Tabla15[[#This Row],[NOMBRE DE LA CAUSA 2019]]</f>
        <v>660</v>
      </c>
      <c r="F662" s="1">
        <f>+Tabla15[[#This Row],[0]]*Tabla15[[#This Row],[NOMBRE DE LA CAUSA 2019]]</f>
        <v>660</v>
      </c>
      <c r="G662" s="6" t="s">
        <v>701</v>
      </c>
      <c r="H662" s="6"/>
      <c r="I662" s="6"/>
      <c r="J662" s="6" t="s">
        <v>702</v>
      </c>
      <c r="K662" s="6" t="s">
        <v>698</v>
      </c>
      <c r="L662" s="7" t="s">
        <v>2087</v>
      </c>
      <c r="M662" s="23">
        <v>191</v>
      </c>
      <c r="N662" s="1" t="str">
        <f>+Tabla15[[#This Row],[NOMBRE DE LA CAUSA 2017]]</f>
        <v>PRIVACION INJUSTA DE LA LIBERTAD</v>
      </c>
    </row>
    <row r="663" spans="1:14" x14ac:dyDescent="0.25">
      <c r="A663" s="1">
        <f>+Tabla15[[#This Row],[1]]</f>
        <v>661</v>
      </c>
      <c r="B663" s="6" t="s">
        <v>2088</v>
      </c>
      <c r="C663" s="1">
        <v>1</v>
      </c>
      <c r="D663" s="1">
        <f>+IF(Tabla15[[#This Row],[NOMBRE DE LA CAUSA 2018]]=0,0,1)</f>
        <v>1</v>
      </c>
      <c r="E663" s="1">
        <f>+E662+Tabla15[[#This Row],[NOMBRE DE LA CAUSA 2019]]</f>
        <v>661</v>
      </c>
      <c r="F663" s="1">
        <f>+Tabla15[[#This Row],[0]]*Tabla15[[#This Row],[NOMBRE DE LA CAUSA 2019]]</f>
        <v>661</v>
      </c>
      <c r="G663" s="6" t="s">
        <v>696</v>
      </c>
      <c r="H663" s="6"/>
      <c r="I663" s="6"/>
      <c r="J663" s="6" t="s">
        <v>702</v>
      </c>
      <c r="K663" s="6" t="s">
        <v>698</v>
      </c>
      <c r="L663" s="7" t="s">
        <v>2089</v>
      </c>
      <c r="M663" s="23">
        <v>2025</v>
      </c>
      <c r="N663" s="1" t="str">
        <f>+Tabla15[[#This Row],[NOMBRE DE LA CAUSA 2017]]</f>
        <v>RECLAMACIONES SOBRE ASPECTOS SIN SALVEDADES EN EL ACTA DE LIQUIDACION</v>
      </c>
    </row>
    <row r="664" spans="1:14" x14ac:dyDescent="0.25">
      <c r="A664" s="1">
        <f>+Tabla15[[#This Row],[1]]</f>
        <v>662</v>
      </c>
      <c r="B664" s="6" t="s">
        <v>2090</v>
      </c>
      <c r="C664" s="1">
        <v>1</v>
      </c>
      <c r="D664" s="1">
        <f>+IF(Tabla15[[#This Row],[NOMBRE DE LA CAUSA 2018]]=0,0,1)</f>
        <v>1</v>
      </c>
      <c r="E664" s="1">
        <f>+E663+Tabla15[[#This Row],[NOMBRE DE LA CAUSA 2019]]</f>
        <v>662</v>
      </c>
      <c r="F664" s="1">
        <f>+Tabla15[[#This Row],[0]]*Tabla15[[#This Row],[NOMBRE DE LA CAUSA 2019]]</f>
        <v>662</v>
      </c>
      <c r="G664" s="6" t="s">
        <v>696</v>
      </c>
      <c r="H664" s="6"/>
      <c r="I664" s="6"/>
      <c r="J664" s="6"/>
      <c r="K664" s="6" t="s">
        <v>698</v>
      </c>
      <c r="L664" s="7" t="s">
        <v>2091</v>
      </c>
      <c r="M664" s="23">
        <v>2033</v>
      </c>
      <c r="N664" s="1" t="str">
        <f>+Tabla15[[#This Row],[NOMBRE DE LA CAUSA 2017]]</f>
        <v>REDUCCION DE LA CLAUSULA PENAL POR INCUMPLIMIENTO PARCIAL</v>
      </c>
    </row>
    <row r="665" spans="1:14" x14ac:dyDescent="0.25">
      <c r="A665" s="1">
        <f>+Tabla15[[#This Row],[1]]</f>
        <v>663</v>
      </c>
      <c r="B665" s="6" t="s">
        <v>2092</v>
      </c>
      <c r="C665" s="1">
        <v>1</v>
      </c>
      <c r="D665" s="1">
        <f>+IF(Tabla15[[#This Row],[NOMBRE DE LA CAUSA 2018]]=0,0,1)</f>
        <v>1</v>
      </c>
      <c r="E665" s="1">
        <f>+E664+Tabla15[[#This Row],[NOMBRE DE LA CAUSA 2019]]</f>
        <v>663</v>
      </c>
      <c r="F665" s="1">
        <f>+Tabla15[[#This Row],[0]]*Tabla15[[#This Row],[NOMBRE DE LA CAUSA 2019]]</f>
        <v>663</v>
      </c>
      <c r="G665" s="8" t="s">
        <v>701</v>
      </c>
      <c r="H665" s="6"/>
      <c r="I665" s="6"/>
      <c r="J665" s="6" t="s">
        <v>702</v>
      </c>
      <c r="K665" s="6" t="s">
        <v>698</v>
      </c>
      <c r="L665" s="10" t="s">
        <v>2093</v>
      </c>
      <c r="M665" s="23">
        <v>857</v>
      </c>
      <c r="N665" s="1" t="str">
        <f>+Tabla15[[#This Row],[NOMBRE DE LA CAUSA 2017]]</f>
        <v>RETENCION DE CUOTAS SINDICALES</v>
      </c>
    </row>
    <row r="666" spans="1:14" x14ac:dyDescent="0.25">
      <c r="A666" s="1">
        <f>+Tabla15[[#This Row],[1]]</f>
        <v>664</v>
      </c>
      <c r="B666" s="6" t="s">
        <v>2094</v>
      </c>
      <c r="C666" s="1">
        <v>1</v>
      </c>
      <c r="D666" s="1">
        <f>+IF(Tabla15[[#This Row],[NOMBRE DE LA CAUSA 2018]]=0,0,1)</f>
        <v>1</v>
      </c>
      <c r="E666" s="1">
        <f>+E665+Tabla15[[#This Row],[NOMBRE DE LA CAUSA 2019]]</f>
        <v>664</v>
      </c>
      <c r="F666" s="1">
        <f>+Tabla15[[#This Row],[0]]*Tabla15[[#This Row],[NOMBRE DE LA CAUSA 2019]]</f>
        <v>664</v>
      </c>
      <c r="G666" s="6" t="s">
        <v>701</v>
      </c>
      <c r="H666" s="6"/>
      <c r="I666" s="6"/>
      <c r="J666" s="6" t="s">
        <v>702</v>
      </c>
      <c r="K666" s="6" t="s">
        <v>698</v>
      </c>
      <c r="L666" s="7" t="s">
        <v>2095</v>
      </c>
      <c r="M666" s="23">
        <v>456</v>
      </c>
      <c r="N666" s="1" t="str">
        <f>+Tabla15[[#This Row],[NOMBRE DE LA CAUSA 2017]]</f>
        <v>RETENCION ILEGAL DE BIENES</v>
      </c>
    </row>
    <row r="667" spans="1:14" x14ac:dyDescent="0.25">
      <c r="A667" s="1">
        <f>+Tabla15[[#This Row],[1]]</f>
        <v>665</v>
      </c>
      <c r="B667" s="6" t="s">
        <v>2096</v>
      </c>
      <c r="C667" s="1">
        <v>1</v>
      </c>
      <c r="D667" s="1">
        <f>+IF(Tabla15[[#This Row],[NOMBRE DE LA CAUSA 2018]]=0,0,1)</f>
        <v>1</v>
      </c>
      <c r="E667" s="1">
        <f>+E666+Tabla15[[#This Row],[NOMBRE DE LA CAUSA 2019]]</f>
        <v>665</v>
      </c>
      <c r="F667" s="1">
        <f>+Tabla15[[#This Row],[0]]*Tabla15[[#This Row],[NOMBRE DE LA CAUSA 2019]]</f>
        <v>665</v>
      </c>
      <c r="G667" s="6" t="s">
        <v>701</v>
      </c>
      <c r="H667" s="6"/>
      <c r="I667" s="6"/>
      <c r="J667" s="6" t="s">
        <v>702</v>
      </c>
      <c r="K667" s="6" t="s">
        <v>698</v>
      </c>
      <c r="L667" s="7" t="s">
        <v>2097</v>
      </c>
      <c r="M667" s="23">
        <v>366</v>
      </c>
      <c r="N667" s="1" t="str">
        <f>+Tabla15[[#This Row],[NOMBRE DE LA CAUSA 2017]]</f>
        <v>RETIRO ILEGAL DE ALUMNO DE ESCUELA DE FORMACION MILITAR</v>
      </c>
    </row>
    <row r="668" spans="1:14" x14ac:dyDescent="0.25">
      <c r="A668" s="1">
        <f>+Tabla15[[#This Row],[1]]</f>
        <v>666</v>
      </c>
      <c r="B668" s="8" t="s">
        <v>2098</v>
      </c>
      <c r="C668" s="1">
        <v>1</v>
      </c>
      <c r="D668" s="1">
        <f>+IF(Tabla15[[#This Row],[NOMBRE DE LA CAUSA 2018]]=0,0,1)</f>
        <v>1</v>
      </c>
      <c r="E668" s="1">
        <f>+E667+Tabla15[[#This Row],[NOMBRE DE LA CAUSA 2019]]</f>
        <v>666</v>
      </c>
      <c r="F668" s="1">
        <f>+Tabla15[[#This Row],[0]]*Tabla15[[#This Row],[NOMBRE DE LA CAUSA 2019]]</f>
        <v>666</v>
      </c>
      <c r="G668" s="8" t="s">
        <v>701</v>
      </c>
      <c r="H668" s="6"/>
      <c r="I668" s="6"/>
      <c r="J668" s="6" t="s">
        <v>702</v>
      </c>
      <c r="K668" s="6" t="s">
        <v>698</v>
      </c>
      <c r="L668" s="10" t="s">
        <v>2099</v>
      </c>
      <c r="M668" s="23">
        <v>858</v>
      </c>
      <c r="N668" s="1" t="str">
        <f>+Tabla15[[#This Row],[NOMBRE DE LA CAUSA 2017]]</f>
        <v>REVOCATORIA DE LICENCIA DE FUNCIONAMIENTO</v>
      </c>
    </row>
    <row r="669" spans="1:14" x14ac:dyDescent="0.25">
      <c r="A669" s="1">
        <f>+Tabla15[[#This Row],[1]]</f>
        <v>667</v>
      </c>
      <c r="B669" s="8" t="s">
        <v>2100</v>
      </c>
      <c r="C669" s="1">
        <v>1</v>
      </c>
      <c r="D669" s="1">
        <f>+IF(Tabla15[[#This Row],[NOMBRE DE LA CAUSA 2018]]=0,0,1)</f>
        <v>1</v>
      </c>
      <c r="E669" s="1">
        <f>+E668+Tabla15[[#This Row],[NOMBRE DE LA CAUSA 2019]]</f>
        <v>667</v>
      </c>
      <c r="F669" s="1">
        <f>+Tabla15[[#This Row],[0]]*Tabla15[[#This Row],[NOMBRE DE LA CAUSA 2019]]</f>
        <v>667</v>
      </c>
      <c r="G669" s="6" t="s">
        <v>739</v>
      </c>
      <c r="H669" s="6" t="s">
        <v>1918</v>
      </c>
      <c r="I669" s="6"/>
      <c r="J669" s="6"/>
      <c r="K669" s="8" t="s">
        <v>698</v>
      </c>
      <c r="L669" s="10" t="s">
        <v>2101</v>
      </c>
      <c r="M669" s="23">
        <v>2288</v>
      </c>
      <c r="N669" s="1" t="str">
        <f>+Tabla15[[#This Row],[NOMBRE DE LA CAUSA 2017]]</f>
        <v>REVOCATORIA DE LICENCIAS AMBIENTALES</v>
      </c>
    </row>
    <row r="670" spans="1:14" x14ac:dyDescent="0.25">
      <c r="A670" s="1">
        <f>+Tabla15[[#This Row],[1]]</f>
        <v>668</v>
      </c>
      <c r="B670" s="6" t="s">
        <v>2102</v>
      </c>
      <c r="C670" s="1">
        <v>1</v>
      </c>
      <c r="D670" s="1">
        <f>+IF(Tabla15[[#This Row],[NOMBRE DE LA CAUSA 2018]]=0,0,1)</f>
        <v>1</v>
      </c>
      <c r="E670" s="1">
        <f>+E669+Tabla15[[#This Row],[NOMBRE DE LA CAUSA 2019]]</f>
        <v>668</v>
      </c>
      <c r="F670" s="1">
        <f>+Tabla15[[#This Row],[0]]*Tabla15[[#This Row],[NOMBRE DE LA CAUSA 2019]]</f>
        <v>668</v>
      </c>
      <c r="G670" s="6" t="s">
        <v>739</v>
      </c>
      <c r="H670" s="1" t="s">
        <v>2103</v>
      </c>
      <c r="I670" s="6"/>
      <c r="K670" s="6" t="s">
        <v>698</v>
      </c>
      <c r="L670" s="7" t="s">
        <v>2104</v>
      </c>
      <c r="M670" s="23">
        <v>2085</v>
      </c>
      <c r="N670" s="1" t="str">
        <f>+Tabla15[[#This Row],[NOMBRE DE LA CAUSA 2017]]</f>
        <v>SECUESTRO DE CIVIL</v>
      </c>
    </row>
    <row r="671" spans="1:14" x14ac:dyDescent="0.25">
      <c r="A671" s="1">
        <f>+Tabla15[[#This Row],[1]]</f>
        <v>669</v>
      </c>
      <c r="B671" s="6" t="s">
        <v>2105</v>
      </c>
      <c r="C671" s="1">
        <v>1</v>
      </c>
      <c r="D671" s="1">
        <f>+IF(Tabla15[[#This Row],[NOMBRE DE LA CAUSA 2018]]=0,0,1)</f>
        <v>1</v>
      </c>
      <c r="E671" s="1">
        <f>+E670+Tabla15[[#This Row],[NOMBRE DE LA CAUSA 2019]]</f>
        <v>669</v>
      </c>
      <c r="F671" s="1">
        <f>+Tabla15[[#This Row],[0]]*Tabla15[[#This Row],[NOMBRE DE LA CAUSA 2019]]</f>
        <v>669</v>
      </c>
      <c r="G671" s="6" t="s">
        <v>739</v>
      </c>
      <c r="H671" s="1" t="s">
        <v>2103</v>
      </c>
      <c r="I671" s="6"/>
      <c r="K671" s="6" t="s">
        <v>698</v>
      </c>
      <c r="L671" s="7" t="s">
        <v>2106</v>
      </c>
      <c r="M671" s="23">
        <v>2071</v>
      </c>
      <c r="N671" s="1" t="str">
        <f>+Tabla15[[#This Row],[NOMBRE DE LA CAUSA 2017]]</f>
        <v>SECUESTRO DE CONSCRIPTO</v>
      </c>
    </row>
    <row r="672" spans="1:14" x14ac:dyDescent="0.25">
      <c r="A672" s="1">
        <f>+Tabla15[[#This Row],[1]]</f>
        <v>670</v>
      </c>
      <c r="B672" s="6" t="s">
        <v>2107</v>
      </c>
      <c r="C672" s="1">
        <v>1</v>
      </c>
      <c r="D672" s="1">
        <f>+IF(Tabla15[[#This Row],[NOMBRE DE LA CAUSA 2018]]=0,0,1)</f>
        <v>1</v>
      </c>
      <c r="E672" s="1">
        <f>+E671+Tabla15[[#This Row],[NOMBRE DE LA CAUSA 2019]]</f>
        <v>670</v>
      </c>
      <c r="F672" s="1">
        <f>+Tabla15[[#This Row],[0]]*Tabla15[[#This Row],[NOMBRE DE LA CAUSA 2019]]</f>
        <v>670</v>
      </c>
      <c r="G672" s="6" t="s">
        <v>739</v>
      </c>
      <c r="H672" s="1" t="s">
        <v>2103</v>
      </c>
      <c r="I672" s="6"/>
      <c r="K672" s="6" t="s">
        <v>698</v>
      </c>
      <c r="L672" s="7" t="s">
        <v>2108</v>
      </c>
      <c r="M672" s="23">
        <v>2083</v>
      </c>
      <c r="N672" s="1" t="str">
        <f>+Tabla15[[#This Row],[NOMBRE DE LA CAUSA 2017]]</f>
        <v>SECUESTRO DE MIEMBRO VOLUNTARIO DE LA FUERZA PUBLICA</v>
      </c>
    </row>
    <row r="673" spans="1:14" x14ac:dyDescent="0.25">
      <c r="A673" s="1">
        <f>+Tabla15[[#This Row],[1]]</f>
        <v>671</v>
      </c>
      <c r="B673" s="6" t="s">
        <v>2109</v>
      </c>
      <c r="C673" s="1">
        <v>1</v>
      </c>
      <c r="D673" s="1">
        <f>+IF(Tabla15[[#This Row],[NOMBRE DE LA CAUSA 2018]]=0,0,1)</f>
        <v>1</v>
      </c>
      <c r="E673" s="1">
        <f>+E672+Tabla15[[#This Row],[NOMBRE DE LA CAUSA 2019]]</f>
        <v>671</v>
      </c>
      <c r="F673" s="1">
        <f>+Tabla15[[#This Row],[0]]*Tabla15[[#This Row],[NOMBRE DE LA CAUSA 2019]]</f>
        <v>671</v>
      </c>
      <c r="G673" s="6" t="s">
        <v>701</v>
      </c>
      <c r="I673" s="6"/>
      <c r="J673" s="1" t="s">
        <v>702</v>
      </c>
      <c r="K673" s="6" t="s">
        <v>698</v>
      </c>
      <c r="L673" s="7" t="s">
        <v>2110</v>
      </c>
      <c r="M673" s="23">
        <v>219</v>
      </c>
      <c r="N673" s="1" t="str">
        <f>+Tabla15[[#This Row],[NOMBRE DE LA CAUSA 2017]]</f>
        <v>SIMULACION</v>
      </c>
    </row>
    <row r="674" spans="1:14" x14ac:dyDescent="0.25">
      <c r="A674" s="1">
        <f>+Tabla15[[#This Row],[1]]</f>
        <v>672</v>
      </c>
      <c r="B674" s="6" t="s">
        <v>2111</v>
      </c>
      <c r="C674" s="1">
        <v>1</v>
      </c>
      <c r="D674" s="1">
        <f>+IF(Tabla15[[#This Row],[NOMBRE DE LA CAUSA 2018]]=0,0,1)</f>
        <v>1</v>
      </c>
      <c r="E674" s="1">
        <f>+E673+Tabla15[[#This Row],[NOMBRE DE LA CAUSA 2019]]</f>
        <v>672</v>
      </c>
      <c r="F674" s="1">
        <f>+Tabla15[[#This Row],[0]]*Tabla15[[#This Row],[NOMBRE DE LA CAUSA 2019]]</f>
        <v>672</v>
      </c>
      <c r="G674" s="6" t="s">
        <v>701</v>
      </c>
      <c r="I674" s="6"/>
      <c r="J674" s="1" t="s">
        <v>702</v>
      </c>
      <c r="K674" s="6" t="s">
        <v>698</v>
      </c>
      <c r="L674" s="7" t="s">
        <v>2112</v>
      </c>
      <c r="M674" s="23">
        <v>420</v>
      </c>
      <c r="N674" s="1" t="str">
        <f>+Tabla15[[#This Row],[NOMBRE DE LA CAUSA 2017]]</f>
        <v>SOLICITUD DE LA DIVISION MATERIAL DE BIEN INMUEBLE</v>
      </c>
    </row>
    <row r="675" spans="1:14" x14ac:dyDescent="0.25">
      <c r="A675" s="1">
        <f>+Tabla15[[#This Row],[1]]</f>
        <v>673</v>
      </c>
      <c r="B675" s="8" t="s">
        <v>2113</v>
      </c>
      <c r="C675" s="1">
        <v>1</v>
      </c>
      <c r="D675" s="1">
        <f>+IF(Tabla15[[#This Row],[NOMBRE DE LA CAUSA 2018]]=0,0,1)</f>
        <v>1</v>
      </c>
      <c r="E675" s="1">
        <f>+E674+Tabla15[[#This Row],[NOMBRE DE LA CAUSA 2019]]</f>
        <v>673</v>
      </c>
      <c r="F675" s="1">
        <f>+Tabla15[[#This Row],[0]]*Tabla15[[#This Row],[NOMBRE DE LA CAUSA 2019]]</f>
        <v>673</v>
      </c>
      <c r="G675" s="8" t="s">
        <v>701</v>
      </c>
      <c r="I675" s="6"/>
      <c r="J675" s="1" t="s">
        <v>702</v>
      </c>
      <c r="K675" s="6" t="s">
        <v>698</v>
      </c>
      <c r="L675" s="10" t="s">
        <v>2114</v>
      </c>
      <c r="M675" s="23">
        <v>2020</v>
      </c>
      <c r="N675" s="1" t="str">
        <f>+Tabla15[[#This Row],[NOMBRE DE LA CAUSA 2017]]</f>
        <v>SUBROGACION DE LOS DERECHOS DEL ASEGURADO POR RESPONSABILIDAD EN SINIESTRO</v>
      </c>
    </row>
    <row r="676" spans="1:14" x14ac:dyDescent="0.25">
      <c r="A676" s="1">
        <f>+Tabla15[[#This Row],[1]]</f>
        <v>674</v>
      </c>
      <c r="B676" s="8" t="s">
        <v>2115</v>
      </c>
      <c r="C676" s="1">
        <v>1</v>
      </c>
      <c r="D676" s="1">
        <f>+IF(Tabla15[[#This Row],[NOMBRE DE LA CAUSA 2018]]=0,0,1)</f>
        <v>1</v>
      </c>
      <c r="E676" s="1">
        <f>+E675+Tabla15[[#This Row],[NOMBRE DE LA CAUSA 2019]]</f>
        <v>674</v>
      </c>
      <c r="F676" s="1">
        <f>+Tabla15[[#This Row],[0]]*Tabla15[[#This Row],[NOMBRE DE LA CAUSA 2019]]</f>
        <v>674</v>
      </c>
      <c r="G676" s="6" t="s">
        <v>696</v>
      </c>
      <c r="I676" s="6"/>
      <c r="K676" s="8" t="s">
        <v>698</v>
      </c>
      <c r="L676" s="10" t="s">
        <v>2116</v>
      </c>
      <c r="M676" s="23">
        <v>2290</v>
      </c>
      <c r="N676" s="1" t="str">
        <f>+Tabla15[[#This Row],[NOMBRE DE LA CAUSA 2017]]</f>
        <v>SUSPENSION DE LICENCIA DE FUNCIONAMIENTO</v>
      </c>
    </row>
    <row r="677" spans="1:14" x14ac:dyDescent="0.25">
      <c r="A677" s="1">
        <f>+Tabla15[[#This Row],[1]]</f>
        <v>675</v>
      </c>
      <c r="B677" s="8" t="s">
        <v>2117</v>
      </c>
      <c r="C677" s="1">
        <v>1</v>
      </c>
      <c r="D677" s="1">
        <f>+IF(Tabla15[[#This Row],[NOMBRE DE LA CAUSA 2018]]=0,0,1)</f>
        <v>1</v>
      </c>
      <c r="E677" s="1">
        <f>+E676+Tabla15[[#This Row],[NOMBRE DE LA CAUSA 2019]]</f>
        <v>675</v>
      </c>
      <c r="F677" s="1">
        <f>+Tabla15[[#This Row],[0]]*Tabla15[[#This Row],[NOMBRE DE LA CAUSA 2019]]</f>
        <v>675</v>
      </c>
      <c r="G677" s="6" t="s">
        <v>739</v>
      </c>
      <c r="H677" s="1" t="s">
        <v>1918</v>
      </c>
      <c r="I677" s="6"/>
      <c r="K677" s="8" t="s">
        <v>698</v>
      </c>
      <c r="L677" s="10" t="s">
        <v>2118</v>
      </c>
      <c r="M677" s="23">
        <v>2289</v>
      </c>
      <c r="N677" s="1" t="str">
        <f>+Tabla15[[#This Row],[NOMBRE DE LA CAUSA 2017]]</f>
        <v>SUSPENSION DE LICENCIAS AMBIENTALES</v>
      </c>
    </row>
    <row r="678" spans="1:14" x14ac:dyDescent="0.25">
      <c r="A678" s="1">
        <f>+Tabla15[[#This Row],[1]]</f>
        <v>676</v>
      </c>
      <c r="B678" s="6" t="s">
        <v>2119</v>
      </c>
      <c r="C678" s="1">
        <v>1</v>
      </c>
      <c r="D678" s="1">
        <f>+IF(Tabla15[[#This Row],[NOMBRE DE LA CAUSA 2018]]=0,0,1)</f>
        <v>1</v>
      </c>
      <c r="E678" s="1">
        <f>+E677+Tabla15[[#This Row],[NOMBRE DE LA CAUSA 2019]]</f>
        <v>676</v>
      </c>
      <c r="F678" s="1">
        <f>+Tabla15[[#This Row],[0]]*Tabla15[[#This Row],[NOMBRE DE LA CAUSA 2019]]</f>
        <v>676</v>
      </c>
      <c r="G678" s="8" t="s">
        <v>701</v>
      </c>
      <c r="I678" s="6"/>
      <c r="J678" s="1" t="s">
        <v>702</v>
      </c>
      <c r="K678" s="6" t="s">
        <v>698</v>
      </c>
      <c r="L678" s="10" t="s">
        <v>2120</v>
      </c>
      <c r="M678" s="23">
        <v>504</v>
      </c>
      <c r="N678" s="1" t="str">
        <f>+Tabla15[[#This Row],[NOMBRE DE LA CAUSA 2017]]</f>
        <v>SUSTITUCION PATRONAL</v>
      </c>
    </row>
    <row r="679" spans="1:14" x14ac:dyDescent="0.25">
      <c r="A679" s="1">
        <f>+Tabla15[[#This Row],[1]]</f>
        <v>677</v>
      </c>
      <c r="B679" s="8" t="s">
        <v>2121</v>
      </c>
      <c r="C679" s="1">
        <v>1</v>
      </c>
      <c r="D679" s="1">
        <f>+IF(Tabla15[[#This Row],[NOMBRE DE LA CAUSA 2018]]=0,0,1)</f>
        <v>1</v>
      </c>
      <c r="E679" s="1">
        <f>+E678+Tabla15[[#This Row],[NOMBRE DE LA CAUSA 2019]]</f>
        <v>677</v>
      </c>
      <c r="F679" s="1">
        <f>+Tabla15[[#This Row],[0]]*Tabla15[[#This Row],[NOMBRE DE LA CAUSA 2019]]</f>
        <v>677</v>
      </c>
      <c r="G679" s="6" t="s">
        <v>696</v>
      </c>
      <c r="I679" s="8" t="s">
        <v>1077</v>
      </c>
      <c r="K679" s="8" t="s">
        <v>698</v>
      </c>
      <c r="L679" s="10" t="s">
        <v>2122</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2123</v>
      </c>
      <c r="C680" s="1">
        <v>1</v>
      </c>
      <c r="D680" s="1">
        <f>+IF(Tabla15[[#This Row],[NOMBRE DE LA CAUSA 2018]]=0,0,1)</f>
        <v>1</v>
      </c>
      <c r="E680" s="1">
        <f>+E679+Tabla15[[#This Row],[NOMBRE DE LA CAUSA 2019]]</f>
        <v>678</v>
      </c>
      <c r="F680" s="1">
        <f>+Tabla15[[#This Row],[0]]*Tabla15[[#This Row],[NOMBRE DE LA CAUSA 2019]]</f>
        <v>678</v>
      </c>
      <c r="G680" s="8" t="s">
        <v>701</v>
      </c>
      <c r="I680" s="6"/>
      <c r="J680" s="1" t="s">
        <v>702</v>
      </c>
      <c r="K680" s="6" t="s">
        <v>698</v>
      </c>
      <c r="L680" s="10" t="s">
        <v>2124</v>
      </c>
      <c r="M680" s="23">
        <v>2000</v>
      </c>
      <c r="N680" s="1" t="str">
        <f>+Tabla15[[#This Row],[NOMBRE DE LA CAUSA 2017]]</f>
        <v>VIA DE HECHO DE LA ADMINISTRACION</v>
      </c>
    </row>
    <row r="681" spans="1:14" x14ac:dyDescent="0.25">
      <c r="A681" s="1">
        <f>+Tabla15[[#This Row],[1]]</f>
        <v>679</v>
      </c>
      <c r="B681" s="6" t="s">
        <v>2125</v>
      </c>
      <c r="C681" s="1">
        <v>1</v>
      </c>
      <c r="D681" s="1">
        <f>+IF(Tabla15[[#This Row],[NOMBRE DE LA CAUSA 2018]]=0,0,1)</f>
        <v>1</v>
      </c>
      <c r="E681" s="1">
        <f>+E680+Tabla15[[#This Row],[NOMBRE DE LA CAUSA 2019]]</f>
        <v>679</v>
      </c>
      <c r="F681" s="1">
        <f>+Tabla15[[#This Row],[0]]*Tabla15[[#This Row],[NOMBRE DE LA CAUSA 2019]]</f>
        <v>679</v>
      </c>
      <c r="G681" s="6" t="s">
        <v>701</v>
      </c>
      <c r="I681" s="6"/>
      <c r="J681" s="1" t="s">
        <v>702</v>
      </c>
      <c r="K681" s="6" t="s">
        <v>698</v>
      </c>
      <c r="L681" s="7" t="s">
        <v>2126</v>
      </c>
      <c r="M681" s="23">
        <v>296</v>
      </c>
      <c r="N681" s="1" t="str">
        <f>+Tabla15[[#This Row],[NOMBRE DE LA CAUSA 2017]]</f>
        <v>VIOLACION A LA PROTECCION DE DATOS PERSONALES</v>
      </c>
    </row>
    <row r="682" spans="1:14" x14ac:dyDescent="0.25">
      <c r="A682" s="1">
        <f>+Tabla15[[#This Row],[1]]</f>
        <v>680</v>
      </c>
      <c r="B682" s="6" t="s">
        <v>2127</v>
      </c>
      <c r="C682" s="1">
        <v>1</v>
      </c>
      <c r="D682" s="1">
        <f>+IF(Tabla15[[#This Row],[NOMBRE DE LA CAUSA 2018]]=0,0,1)</f>
        <v>1</v>
      </c>
      <c r="E682" s="1">
        <f>+E681+Tabla15[[#This Row],[NOMBRE DE LA CAUSA 2019]]</f>
        <v>680</v>
      </c>
      <c r="F682" s="1">
        <f>+Tabla15[[#This Row],[0]]*Tabla15[[#This Row],[NOMBRE DE LA CAUSA 2019]]</f>
        <v>680</v>
      </c>
      <c r="G682" s="6" t="s">
        <v>701</v>
      </c>
      <c r="I682" s="6"/>
      <c r="J682" s="1" t="s">
        <v>702</v>
      </c>
      <c r="K682" s="6" t="s">
        <v>698</v>
      </c>
      <c r="L682" s="7" t="s">
        <v>2128</v>
      </c>
      <c r="M682" s="23">
        <v>56</v>
      </c>
      <c r="N682" s="1" t="str">
        <f>+Tabla15[[#This Row],[NOMBRE DE LA CAUSA 2017]]</f>
        <v>VIOLACION AL DEBIDO PROCESO ADMINISTRATIVO</v>
      </c>
    </row>
    <row r="683" spans="1:14" x14ac:dyDescent="0.25">
      <c r="A683" s="1">
        <f>+Tabla15[[#This Row],[1]]</f>
        <v>681</v>
      </c>
      <c r="B683" s="6" t="s">
        <v>2129</v>
      </c>
      <c r="C683" s="1">
        <v>1</v>
      </c>
      <c r="D683" s="1">
        <f>+IF(Tabla15[[#This Row],[NOMBRE DE LA CAUSA 2018]]=0,0,1)</f>
        <v>1</v>
      </c>
      <c r="E683" s="1">
        <f>+E682+Tabla15[[#This Row],[NOMBRE DE LA CAUSA 2019]]</f>
        <v>681</v>
      </c>
      <c r="F683" s="1">
        <f>+Tabla15[[#This Row],[0]]*Tabla15[[#This Row],[NOMBRE DE LA CAUSA 2019]]</f>
        <v>681</v>
      </c>
      <c r="G683" s="6" t="s">
        <v>701</v>
      </c>
      <c r="I683" s="6"/>
      <c r="J683" s="1" t="s">
        <v>702</v>
      </c>
      <c r="K683" s="6" t="s">
        <v>698</v>
      </c>
      <c r="L683" s="7" t="s">
        <v>2130</v>
      </c>
      <c r="M683" s="23">
        <v>290</v>
      </c>
      <c r="N683" s="1" t="str">
        <f>+Tabla15[[#This Row],[NOMBRE DE LA CAUSA 2017]]</f>
        <v>VIOLACION AL DERECHO DE POSTULACION A UN CARGO DE ELECCION POPULAR</v>
      </c>
    </row>
    <row r="684" spans="1:14" x14ac:dyDescent="0.25">
      <c r="A684" s="1">
        <f>+Tabla15[[#This Row],[1]]</f>
        <v>682</v>
      </c>
      <c r="B684" s="6" t="s">
        <v>2131</v>
      </c>
      <c r="C684" s="1">
        <v>1</v>
      </c>
      <c r="D684" s="1">
        <f>+IF(Tabla15[[#This Row],[NOMBRE DE LA CAUSA 2018]]=0,0,1)</f>
        <v>1</v>
      </c>
      <c r="E684" s="1">
        <f>+E683+Tabla15[[#This Row],[NOMBRE DE LA CAUSA 2019]]</f>
        <v>682</v>
      </c>
      <c r="F684" s="1">
        <f>+Tabla15[[#This Row],[0]]*Tabla15[[#This Row],[NOMBRE DE LA CAUSA 2019]]</f>
        <v>682</v>
      </c>
      <c r="G684" s="6" t="s">
        <v>701</v>
      </c>
      <c r="I684" s="6"/>
      <c r="J684" s="1" t="s">
        <v>702</v>
      </c>
      <c r="K684" s="6" t="s">
        <v>698</v>
      </c>
      <c r="L684" s="7" t="s">
        <v>2132</v>
      </c>
      <c r="M684" s="23">
        <v>231</v>
      </c>
      <c r="N684" s="1" t="str">
        <f>+Tabla15[[#This Row],[NOMBRE DE LA CAUSA 2017]]</f>
        <v>VIOLACION AL REGIMEN JURIDICO DE DERECHOS DE AUTOR</v>
      </c>
    </row>
    <row r="685" spans="1:14" x14ac:dyDescent="0.25">
      <c r="A685" s="1">
        <f>+Tabla15[[#This Row],[1]]</f>
        <v>683</v>
      </c>
      <c r="B685" s="6" t="s">
        <v>2133</v>
      </c>
      <c r="C685" s="1">
        <v>1</v>
      </c>
      <c r="D685" s="1">
        <f>+IF(Tabla15[[#This Row],[NOMBRE DE LA CAUSA 2018]]=0,0,1)</f>
        <v>1</v>
      </c>
      <c r="E685" s="1">
        <f>+E684+Tabla15[[#This Row],[NOMBRE DE LA CAUSA 2019]]</f>
        <v>683</v>
      </c>
      <c r="F685" s="1">
        <f>+Tabla15[[#This Row],[0]]*Tabla15[[#This Row],[NOMBRE DE LA CAUSA 2019]]</f>
        <v>683</v>
      </c>
      <c r="G685" s="6" t="s">
        <v>701</v>
      </c>
      <c r="I685" s="6"/>
      <c r="J685" s="1" t="s">
        <v>702</v>
      </c>
      <c r="K685" s="6" t="s">
        <v>698</v>
      </c>
      <c r="L685" s="7" t="s">
        <v>2134</v>
      </c>
      <c r="M685" s="23">
        <v>235</v>
      </c>
      <c r="N685" s="1" t="str">
        <f>+Tabla15[[#This Row],[NOMBRE DE LA CAUSA 2017]]</f>
        <v>VIOLACION AL REGIMEN JURIDICO DE PROPIEDAD INDUSTRIAL</v>
      </c>
    </row>
    <row r="686" spans="1:14" x14ac:dyDescent="0.25">
      <c r="A686" s="1">
        <f>+Tabla15[[#This Row],[1]]</f>
        <v>684</v>
      </c>
      <c r="B686" s="8" t="s">
        <v>2135</v>
      </c>
      <c r="C686" s="1">
        <v>1</v>
      </c>
      <c r="D686" s="1">
        <f>+IF(Tabla15[[#This Row],[NOMBRE DE LA CAUSA 2018]]=0,0,1)</f>
        <v>1</v>
      </c>
      <c r="E686" s="1">
        <f>+E685+Tabla15[[#This Row],[NOMBRE DE LA CAUSA 2019]]</f>
        <v>684</v>
      </c>
      <c r="F686" s="1">
        <f>+Tabla15[[#This Row],[0]]*Tabla15[[#This Row],[NOMBRE DE LA CAUSA 2019]]</f>
        <v>684</v>
      </c>
      <c r="G686" s="8" t="s">
        <v>701</v>
      </c>
      <c r="I686" s="6"/>
      <c r="J686" s="1" t="s">
        <v>702</v>
      </c>
      <c r="K686" s="6" t="s">
        <v>698</v>
      </c>
      <c r="L686" s="10" t="s">
        <v>2136</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2137</v>
      </c>
      <c r="C687" s="1">
        <v>1</v>
      </c>
      <c r="D687" s="1">
        <f>+IF(Tabla15[[#This Row],[NOMBRE DE LA CAUSA 2018]]=0,0,1)</f>
        <v>1</v>
      </c>
      <c r="E687" s="1">
        <f>+E686+Tabla15[[#This Row],[NOMBRE DE LA CAUSA 2019]]</f>
        <v>685</v>
      </c>
      <c r="F687" s="1">
        <f>+Tabla15[[#This Row],[0]]*Tabla15[[#This Row],[NOMBRE DE LA CAUSA 2019]]</f>
        <v>685</v>
      </c>
      <c r="G687" s="6" t="s">
        <v>701</v>
      </c>
      <c r="I687" s="6"/>
      <c r="J687" s="1" t="s">
        <v>702</v>
      </c>
      <c r="K687" s="6" t="s">
        <v>698</v>
      </c>
      <c r="L687" s="7" t="s">
        <v>2138</v>
      </c>
      <c r="M687" s="23">
        <v>159</v>
      </c>
      <c r="N687" s="1" t="str">
        <f>+Tabla15[[#This Row],[NOMBRE DE LA CAUSA 2017]]</f>
        <v>VIOLACION O AMENAZA A LA LIBRE COMPETENCIA ECONOMICA</v>
      </c>
    </row>
    <row r="688" spans="1:14" x14ac:dyDescent="0.25">
      <c r="A688" s="1">
        <f>+Tabla15[[#This Row],[1]]</f>
        <v>686</v>
      </c>
      <c r="B688" s="6" t="s">
        <v>2139</v>
      </c>
      <c r="C688" s="1">
        <v>1</v>
      </c>
      <c r="D688" s="1">
        <f>+IF(Tabla15[[#This Row],[NOMBRE DE LA CAUSA 2018]]=0,0,1)</f>
        <v>1</v>
      </c>
      <c r="E688" s="1">
        <f>+E687+Tabla15[[#This Row],[NOMBRE DE LA CAUSA 2019]]</f>
        <v>686</v>
      </c>
      <c r="F688" s="1">
        <f>+Tabla15[[#This Row],[0]]*Tabla15[[#This Row],[NOMBRE DE LA CAUSA 2019]]</f>
        <v>686</v>
      </c>
      <c r="G688" s="6" t="s">
        <v>701</v>
      </c>
      <c r="I688" s="6"/>
      <c r="J688" s="1" t="s">
        <v>702</v>
      </c>
      <c r="K688" s="6" t="s">
        <v>698</v>
      </c>
      <c r="L688" s="7" t="s">
        <v>2140</v>
      </c>
      <c r="M688" s="23">
        <v>161</v>
      </c>
      <c r="N688" s="1" t="str">
        <f>+Tabla15[[#This Row],[NOMBRE DE LA CAUSA 2017]]</f>
        <v>VIOLACION O AMENAZA A LA MORALIDAD ADMINISTRATIVA</v>
      </c>
    </row>
    <row r="689" spans="1:14" x14ac:dyDescent="0.25">
      <c r="A689" s="1">
        <f>+Tabla15[[#This Row],[1]]</f>
        <v>687</v>
      </c>
      <c r="B689" s="6" t="s">
        <v>2141</v>
      </c>
      <c r="C689" s="1">
        <v>1</v>
      </c>
      <c r="D689" s="1">
        <f>+IF(Tabla15[[#This Row],[NOMBRE DE LA CAUSA 2018]]=0,0,1)</f>
        <v>1</v>
      </c>
      <c r="E689" s="1">
        <f>+E688+Tabla15[[#This Row],[NOMBRE DE LA CAUSA 2019]]</f>
        <v>687</v>
      </c>
      <c r="F689" s="1">
        <f>+Tabla15[[#This Row],[0]]*Tabla15[[#This Row],[NOMBRE DE LA CAUSA 2019]]</f>
        <v>687</v>
      </c>
      <c r="G689" s="6" t="s">
        <v>701</v>
      </c>
      <c r="I689" s="6"/>
      <c r="J689" s="1" t="s">
        <v>702</v>
      </c>
      <c r="K689" s="6" t="s">
        <v>698</v>
      </c>
      <c r="L689" s="7" t="s">
        <v>2142</v>
      </c>
      <c r="M689" s="23">
        <v>179</v>
      </c>
      <c r="N689" s="1" t="str">
        <f>+Tabla15[[#This Row],[NOMBRE DE LA CAUSA 2017]]</f>
        <v>VIOLACION O AMENAZA A LA SEGURIDAD Y SALUBRIDAD PUBLICAS</v>
      </c>
    </row>
    <row r="690" spans="1:14" x14ac:dyDescent="0.25">
      <c r="A690" s="1">
        <f>+Tabla15[[#This Row],[1]]</f>
        <v>688</v>
      </c>
      <c r="B690" s="6" t="s">
        <v>2143</v>
      </c>
      <c r="C690" s="1">
        <v>1</v>
      </c>
      <c r="D690" s="1">
        <f>+IF(Tabla15[[#This Row],[NOMBRE DE LA CAUSA 2018]]=0,0,1)</f>
        <v>1</v>
      </c>
      <c r="E690" s="1">
        <f>+E689+Tabla15[[#This Row],[NOMBRE DE LA CAUSA 2019]]</f>
        <v>688</v>
      </c>
      <c r="F690" s="1">
        <f>+Tabla15[[#This Row],[0]]*Tabla15[[#This Row],[NOMBRE DE LA CAUSA 2019]]</f>
        <v>688</v>
      </c>
      <c r="G690" s="6" t="s">
        <v>701</v>
      </c>
      <c r="I690" s="6"/>
      <c r="J690" s="1" t="s">
        <v>702</v>
      </c>
      <c r="K690" s="6" t="s">
        <v>698</v>
      </c>
      <c r="L690" s="7" t="s">
        <v>2144</v>
      </c>
      <c r="M690" s="23">
        <v>260</v>
      </c>
      <c r="N690" s="1" t="str">
        <f>+Tabla15[[#This Row],[NOMBRE DE LA CAUSA 2017]]</f>
        <v>VIOLACION O AMENAZA A LOS DERECHOS DE LOS CONSUMIDORES Y USUARIOS</v>
      </c>
    </row>
    <row r="691" spans="1:14" x14ac:dyDescent="0.25">
      <c r="A691" s="1">
        <f>+Tabla15[[#This Row],[1]]</f>
        <v>689</v>
      </c>
      <c r="B691" s="6" t="s">
        <v>2145</v>
      </c>
      <c r="C691" s="1">
        <v>1</v>
      </c>
      <c r="D691" s="1">
        <f>+IF(Tabla15[[#This Row],[NOMBRE DE LA CAUSA 2018]]=0,0,1)</f>
        <v>1</v>
      </c>
      <c r="E691" s="1">
        <f>+E690+Tabla15[[#This Row],[NOMBRE DE LA CAUSA 2019]]</f>
        <v>689</v>
      </c>
      <c r="F691" s="1">
        <f>+Tabla15[[#This Row],[0]]*Tabla15[[#This Row],[NOMBRE DE LA CAUSA 2019]]</f>
        <v>689</v>
      </c>
      <c r="G691" s="6" t="s">
        <v>701</v>
      </c>
      <c r="I691" s="6"/>
      <c r="J691" s="1" t="s">
        <v>702</v>
      </c>
      <c r="K691" s="6" t="s">
        <v>698</v>
      </c>
      <c r="L691" s="7" t="s">
        <v>2146</v>
      </c>
      <c r="M691" s="23">
        <v>1978</v>
      </c>
      <c r="N691" s="1" t="str">
        <f>+Tabla15[[#This Row],[NOMBRE DE LA CAUSA 2017]]</f>
        <v>VIOLACION O AMENAZA AL GOCE DE UN AMBIENTE SANO</v>
      </c>
    </row>
    <row r="692" spans="1:14" x14ac:dyDescent="0.25">
      <c r="A692" s="1">
        <f>+Tabla15[[#This Row],[1]]</f>
        <v>690</v>
      </c>
      <c r="B692" s="6" t="s">
        <v>2147</v>
      </c>
      <c r="C692" s="1">
        <v>1</v>
      </c>
      <c r="D692" s="1">
        <f>+IF(Tabla15[[#This Row],[NOMBRE DE LA CAUSA 2018]]=0,0,1)</f>
        <v>1</v>
      </c>
      <c r="E692" s="1">
        <f>+E691+Tabla15[[#This Row],[NOMBRE DE LA CAUSA 2019]]</f>
        <v>690</v>
      </c>
      <c r="F692" s="1">
        <f>+Tabla15[[#This Row],[0]]*Tabla15[[#This Row],[NOMBRE DE LA CAUSA 2019]]</f>
        <v>690</v>
      </c>
      <c r="G692" s="6" t="s">
        <v>701</v>
      </c>
      <c r="I692" s="6"/>
      <c r="J692" s="1" t="s">
        <v>702</v>
      </c>
      <c r="K692" s="6" t="s">
        <v>698</v>
      </c>
      <c r="L692" s="7" t="s">
        <v>2148</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2149</v>
      </c>
      <c r="C693" s="1">
        <v>1</v>
      </c>
      <c r="D693" s="1">
        <f>+IF(Tabla15[[#This Row],[NOMBRE DE LA CAUSA 2018]]=0,0,1)</f>
        <v>1</v>
      </c>
      <c r="E693" s="1">
        <f>+E692+Tabla15[[#This Row],[NOMBRE DE LA CAUSA 2019]]</f>
        <v>691</v>
      </c>
      <c r="F693" s="1">
        <f>+Tabla15[[#This Row],[0]]*Tabla15[[#This Row],[NOMBRE DE LA CAUSA 2019]]</f>
        <v>691</v>
      </c>
      <c r="G693" s="6" t="s">
        <v>701</v>
      </c>
      <c r="I693" s="6"/>
      <c r="J693" s="1" t="s">
        <v>702</v>
      </c>
      <c r="K693" s="6" t="s">
        <v>698</v>
      </c>
      <c r="L693" s="7" t="s">
        <v>2150</v>
      </c>
      <c r="M693" s="23">
        <v>373</v>
      </c>
      <c r="N693" s="1" t="str">
        <f>+Tabla15[[#This Row],[NOMBRE DE LA CAUSA 2017]]</f>
        <v>VIOLACION O AMENAZA AL PATRIMONIO CULTURAL DE LA NACION</v>
      </c>
    </row>
    <row r="694" spans="1:14" x14ac:dyDescent="0.25">
      <c r="A694" s="1">
        <f>+Tabla15[[#This Row],[1]]</f>
        <v>692</v>
      </c>
      <c r="B694" s="6" t="s">
        <v>2151</v>
      </c>
      <c r="C694" s="1">
        <v>1</v>
      </c>
      <c r="D694" s="1">
        <f>+IF(Tabla15[[#This Row],[NOMBRE DE LA CAUSA 2018]]=0,0,1)</f>
        <v>1</v>
      </c>
      <c r="E694" s="1">
        <f>+E693+Tabla15[[#This Row],[NOMBRE DE LA CAUSA 2019]]</f>
        <v>692</v>
      </c>
      <c r="F694" s="1">
        <f>+Tabla15[[#This Row],[0]]*Tabla15[[#This Row],[NOMBRE DE LA CAUSA 2019]]</f>
        <v>692</v>
      </c>
      <c r="G694" s="6" t="s">
        <v>701</v>
      </c>
      <c r="I694" s="6"/>
      <c r="J694" s="1" t="s">
        <v>702</v>
      </c>
      <c r="K694" s="6" t="s">
        <v>698</v>
      </c>
      <c r="L694" s="7" t="s">
        <v>2152</v>
      </c>
      <c r="M694" s="23">
        <v>169</v>
      </c>
      <c r="N694" s="1" t="str">
        <f>+Tabla15[[#This Row],[NOMBRE DE LA CAUSA 2017]]</f>
        <v>VIOLACION O AMENAZA AL PATRIMONIO PUBLICO</v>
      </c>
    </row>
    <row r="695" spans="1:14" x14ac:dyDescent="0.25">
      <c r="A695" s="1">
        <f>+Tabla15[[#This Row],[1]]</f>
        <v>693</v>
      </c>
      <c r="B695" s="6" t="s">
        <v>2153</v>
      </c>
      <c r="C695" s="1">
        <v>1</v>
      </c>
      <c r="D695" s="1">
        <f>+IF(Tabla15[[#This Row],[NOMBRE DE LA CAUSA 2018]]=0,0,1)</f>
        <v>1</v>
      </c>
      <c r="E695" s="1">
        <f>+E694+Tabla15[[#This Row],[NOMBRE DE LA CAUSA 2019]]</f>
        <v>693</v>
      </c>
      <c r="F695" s="1">
        <f>+Tabla15[[#This Row],[0]]*Tabla15[[#This Row],[NOMBRE DE LA CAUSA 2019]]</f>
        <v>693</v>
      </c>
      <c r="G695" s="6" t="s">
        <v>701</v>
      </c>
      <c r="H695" s="6"/>
      <c r="I695" s="6"/>
      <c r="J695" s="6" t="s">
        <v>702</v>
      </c>
      <c r="K695" s="6" t="s">
        <v>698</v>
      </c>
      <c r="L695" s="7" t="s">
        <v>2154</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F19"/>
  <sheetViews>
    <sheetView showGridLines="0" showRowColHeaders="0" workbookViewId="0">
      <selection activeCell="B13" sqref="B13:F13"/>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54" t="s">
        <v>557</v>
      </c>
      <c r="C3" s="154"/>
      <c r="D3" s="154"/>
      <c r="E3" s="154"/>
      <c r="F3" s="154"/>
    </row>
    <row r="5" spans="2:6" ht="15" x14ac:dyDescent="0.2">
      <c r="B5" s="155" t="s">
        <v>560</v>
      </c>
      <c r="C5" s="156"/>
      <c r="D5" s="156"/>
      <c r="E5" s="156"/>
      <c r="F5" s="156"/>
    </row>
    <row r="7" spans="2:6" x14ac:dyDescent="0.2">
      <c r="B7" s="157" t="s">
        <v>561</v>
      </c>
      <c r="C7" s="157"/>
      <c r="D7" s="157"/>
      <c r="E7" s="157"/>
      <c r="F7" s="157"/>
    </row>
    <row r="8" spans="2:6" x14ac:dyDescent="0.2">
      <c r="B8" s="157"/>
      <c r="C8" s="157"/>
      <c r="D8" s="157"/>
      <c r="E8" s="157"/>
      <c r="F8" s="157"/>
    </row>
    <row r="9" spans="2:6" x14ac:dyDescent="0.2">
      <c r="B9" s="157"/>
      <c r="C9" s="157"/>
      <c r="D9" s="157"/>
      <c r="E9" s="157"/>
      <c r="F9" s="157"/>
    </row>
    <row r="10" spans="2:6" x14ac:dyDescent="0.2">
      <c r="B10" s="157"/>
      <c r="C10" s="157"/>
      <c r="D10" s="157"/>
      <c r="E10" s="157"/>
      <c r="F10" s="157"/>
    </row>
    <row r="11" spans="2:6" x14ac:dyDescent="0.2">
      <c r="B11" s="157"/>
      <c r="C11" s="157"/>
      <c r="D11" s="157"/>
      <c r="E11" s="157"/>
      <c r="F11" s="157"/>
    </row>
    <row r="13" spans="2:6" ht="57.95" customHeight="1" x14ac:dyDescent="0.2">
      <c r="B13" s="155" t="s">
        <v>2164</v>
      </c>
      <c r="C13" s="156"/>
      <c r="D13" s="156"/>
      <c r="E13" s="156"/>
      <c r="F13" s="156"/>
    </row>
    <row r="15" spans="2:6" x14ac:dyDescent="0.2">
      <c r="B15" s="158"/>
      <c r="C15" s="158"/>
      <c r="D15" s="158"/>
      <c r="E15" s="158"/>
      <c r="F15" s="158"/>
    </row>
    <row r="16" spans="2:6" x14ac:dyDescent="0.2">
      <c r="B16" s="158"/>
      <c r="C16" s="158"/>
      <c r="D16" s="158"/>
      <c r="E16" s="158"/>
      <c r="F16" s="158"/>
    </row>
    <row r="17" spans="2:6" x14ac:dyDescent="0.2">
      <c r="B17" s="158"/>
      <c r="C17" s="158"/>
      <c r="D17" s="158"/>
      <c r="E17" s="158"/>
      <c r="F17" s="158"/>
    </row>
    <row r="18" spans="2:6" x14ac:dyDescent="0.2">
      <c r="B18" s="158"/>
      <c r="C18" s="158"/>
      <c r="D18" s="158"/>
      <c r="E18" s="158"/>
      <c r="F18" s="158"/>
    </row>
    <row r="19" spans="2:6" x14ac:dyDescent="0.2">
      <c r="B19" s="158"/>
      <c r="C19" s="158"/>
      <c r="D19" s="158"/>
      <c r="E19" s="158"/>
      <c r="F19" s="158"/>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61"/>
      <c r="C1" s="161"/>
    </row>
    <row r="3" spans="2:12" ht="22.5" x14ac:dyDescent="0.3">
      <c r="B3" s="162" t="s">
        <v>562</v>
      </c>
      <c r="C3" s="160"/>
      <c r="D3" s="160"/>
      <c r="E3" s="160"/>
      <c r="F3" s="160"/>
      <c r="G3" s="160"/>
      <c r="H3" s="160"/>
      <c r="I3" s="160"/>
      <c r="J3" s="160"/>
      <c r="K3" s="160"/>
      <c r="L3" s="160"/>
    </row>
    <row r="4" spans="2:12" ht="18" x14ac:dyDescent="0.25">
      <c r="B4" s="159" t="s">
        <v>2163</v>
      </c>
      <c r="C4" s="160"/>
      <c r="D4" s="160"/>
      <c r="E4" s="160"/>
      <c r="F4" s="160"/>
      <c r="G4" s="160"/>
      <c r="H4" s="160"/>
      <c r="I4" s="160"/>
      <c r="J4" s="160"/>
      <c r="K4" s="160"/>
      <c r="L4" s="160"/>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I20"/>
  <sheetViews>
    <sheetView showGridLines="0" showRowColHeaders="0"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63" t="s">
        <v>563</v>
      </c>
      <c r="C3" s="163"/>
      <c r="D3" s="163"/>
      <c r="E3" s="163"/>
      <c r="F3" s="164"/>
      <c r="G3" s="164"/>
      <c r="H3" s="164"/>
      <c r="I3" s="164"/>
    </row>
    <row r="4" spans="2:9" x14ac:dyDescent="0.2">
      <c r="B4" s="163"/>
      <c r="C4" s="163"/>
      <c r="D4" s="163"/>
      <c r="E4" s="163"/>
      <c r="F4" s="164"/>
      <c r="G4" s="164"/>
      <c r="H4" s="164"/>
      <c r="I4" s="164"/>
    </row>
    <row r="5" spans="2:9" x14ac:dyDescent="0.2">
      <c r="B5" s="165" t="s">
        <v>2183</v>
      </c>
      <c r="C5" s="165"/>
      <c r="D5" s="165"/>
      <c r="E5" s="165"/>
      <c r="F5" s="165"/>
      <c r="G5" s="165"/>
      <c r="H5" s="165"/>
      <c r="I5" s="165"/>
    </row>
    <row r="6" spans="2:9" x14ac:dyDescent="0.2">
      <c r="B6" s="165"/>
      <c r="C6" s="165"/>
      <c r="D6" s="165"/>
      <c r="E6" s="165"/>
      <c r="F6" s="165"/>
      <c r="G6" s="165"/>
      <c r="H6" s="165"/>
      <c r="I6" s="165"/>
    </row>
    <row r="7" spans="2:9" x14ac:dyDescent="0.2">
      <c r="B7" s="165"/>
      <c r="C7" s="165"/>
      <c r="D7" s="165"/>
      <c r="E7" s="165"/>
      <c r="F7" s="165"/>
      <c r="G7" s="165"/>
      <c r="H7" s="165"/>
      <c r="I7" s="165"/>
    </row>
    <row r="8" spans="2:9" x14ac:dyDescent="0.2">
      <c r="B8" s="165"/>
      <c r="C8" s="165"/>
      <c r="D8" s="165"/>
      <c r="E8" s="165"/>
      <c r="F8" s="165"/>
      <c r="G8" s="165"/>
      <c r="H8" s="165"/>
      <c r="I8" s="165"/>
    </row>
    <row r="9" spans="2:9" x14ac:dyDescent="0.2">
      <c r="B9" s="165"/>
      <c r="C9" s="165"/>
      <c r="D9" s="165"/>
      <c r="E9" s="165"/>
      <c r="F9" s="165"/>
      <c r="G9" s="165"/>
      <c r="H9" s="165"/>
      <c r="I9" s="165"/>
    </row>
    <row r="10" spans="2:9" x14ac:dyDescent="0.2">
      <c r="B10" s="165"/>
      <c r="C10" s="165"/>
      <c r="D10" s="165"/>
      <c r="E10" s="165"/>
      <c r="F10" s="165"/>
      <c r="G10" s="165"/>
      <c r="H10" s="165"/>
      <c r="I10" s="165"/>
    </row>
    <row r="11" spans="2:9" x14ac:dyDescent="0.2">
      <c r="B11" s="165"/>
      <c r="C11" s="165"/>
      <c r="D11" s="165"/>
      <c r="E11" s="165"/>
      <c r="F11" s="165"/>
      <c r="G11" s="165"/>
      <c r="H11" s="165"/>
      <c r="I11" s="165"/>
    </row>
    <row r="12" spans="2:9" x14ac:dyDescent="0.2">
      <c r="B12" s="165"/>
      <c r="C12" s="165"/>
      <c r="D12" s="165"/>
      <c r="E12" s="165"/>
      <c r="F12" s="165"/>
      <c r="G12" s="165"/>
      <c r="H12" s="165"/>
      <c r="I12" s="165"/>
    </row>
    <row r="13" spans="2:9" x14ac:dyDescent="0.2">
      <c r="B13" s="165"/>
      <c r="C13" s="165"/>
      <c r="D13" s="165"/>
      <c r="E13" s="165"/>
      <c r="F13" s="165"/>
      <c r="G13" s="165"/>
      <c r="H13" s="165"/>
      <c r="I13" s="165"/>
    </row>
    <row r="14" spans="2:9" x14ac:dyDescent="0.2">
      <c r="B14" s="165"/>
      <c r="C14" s="165"/>
      <c r="D14" s="165"/>
      <c r="E14" s="165"/>
      <c r="F14" s="165"/>
      <c r="G14" s="165"/>
      <c r="H14" s="165"/>
      <c r="I14" s="165"/>
    </row>
    <row r="15" spans="2:9" x14ac:dyDescent="0.2">
      <c r="B15" s="165"/>
      <c r="C15" s="165"/>
      <c r="D15" s="165"/>
      <c r="E15" s="165"/>
      <c r="F15" s="165"/>
      <c r="G15" s="165"/>
      <c r="H15" s="165"/>
      <c r="I15" s="165"/>
    </row>
    <row r="16" spans="2:9" x14ac:dyDescent="0.2">
      <c r="B16" s="165"/>
      <c r="C16" s="165"/>
      <c r="D16" s="165"/>
      <c r="E16" s="165"/>
      <c r="F16" s="165"/>
      <c r="G16" s="165"/>
      <c r="H16" s="165"/>
      <c r="I16" s="165"/>
    </row>
    <row r="17" spans="2:9" x14ac:dyDescent="0.2">
      <c r="B17" s="165"/>
      <c r="C17" s="165"/>
      <c r="D17" s="165"/>
      <c r="E17" s="165"/>
      <c r="F17" s="165"/>
      <c r="G17" s="165"/>
      <c r="H17" s="165"/>
      <c r="I17" s="165"/>
    </row>
    <row r="18" spans="2:9" x14ac:dyDescent="0.2">
      <c r="B18" s="165"/>
      <c r="C18" s="165"/>
      <c r="D18" s="165"/>
      <c r="E18" s="165"/>
      <c r="F18" s="165"/>
      <c r="G18" s="165"/>
      <c r="H18" s="165"/>
      <c r="I18" s="165"/>
    </row>
    <row r="19" spans="2:9" x14ac:dyDescent="0.2">
      <c r="B19" s="166"/>
      <c r="C19" s="166"/>
      <c r="D19" s="166"/>
      <c r="E19" s="166"/>
      <c r="F19" s="166"/>
      <c r="G19" s="166"/>
      <c r="H19" s="166"/>
      <c r="I19" s="166"/>
    </row>
    <row r="20" spans="2:9" x14ac:dyDescent="0.2">
      <c r="B20" s="166"/>
      <c r="C20" s="166"/>
      <c r="D20" s="166"/>
      <c r="E20" s="166"/>
      <c r="F20" s="166"/>
      <c r="G20" s="166"/>
      <c r="H20" s="166"/>
      <c r="I20" s="166"/>
    </row>
  </sheetData>
  <sheetProtection algorithmName="SHA-512" hashValue="Ltf5MWoUKxWpHx9766hYbxf2oWJIclOwif8/An4tKxnxP904yONlQvuZGtf/h8ciou0TIvw5hugzQBwkqi5X+w==" saltValue="pKUzCoswCpAMnIfLfmyh7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3:J26"/>
  <sheetViews>
    <sheetView showGridLines="0" showRowColHeaders="0" topLeftCell="A18"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67" t="s">
        <v>564</v>
      </c>
      <c r="C3" s="167"/>
      <c r="D3" s="167"/>
      <c r="E3" s="167"/>
      <c r="F3" s="167"/>
      <c r="G3" s="168"/>
      <c r="H3" s="168"/>
      <c r="I3" s="168"/>
      <c r="J3" s="168"/>
    </row>
    <row r="5" spans="2:10" x14ac:dyDescent="0.2">
      <c r="B5" s="173" t="s">
        <v>2184</v>
      </c>
      <c r="C5" s="173"/>
      <c r="D5" s="173"/>
      <c r="E5" s="173"/>
      <c r="F5" s="173"/>
      <c r="G5" s="174"/>
      <c r="H5" s="174"/>
      <c r="I5" s="174"/>
      <c r="J5" s="174"/>
    </row>
    <row r="6" spans="2:10" x14ac:dyDescent="0.2">
      <c r="B6" s="173"/>
      <c r="C6" s="173"/>
      <c r="D6" s="173"/>
      <c r="E6" s="173"/>
      <c r="F6" s="173"/>
      <c r="G6" s="174"/>
      <c r="H6" s="174"/>
      <c r="I6" s="174"/>
      <c r="J6" s="174"/>
    </row>
    <row r="7" spans="2:10" x14ac:dyDescent="0.2">
      <c r="B7" s="173"/>
      <c r="C7" s="173"/>
      <c r="D7" s="173"/>
      <c r="E7" s="173"/>
      <c r="F7" s="173"/>
      <c r="G7" s="174"/>
      <c r="H7" s="174"/>
      <c r="I7" s="174"/>
      <c r="J7" s="174"/>
    </row>
    <row r="8" spans="2:10" x14ac:dyDescent="0.2">
      <c r="B8" s="173"/>
      <c r="C8" s="173"/>
      <c r="D8" s="173"/>
      <c r="E8" s="173"/>
      <c r="F8" s="173"/>
      <c r="G8" s="174"/>
      <c r="H8" s="174"/>
      <c r="I8" s="174"/>
      <c r="J8" s="174"/>
    </row>
    <row r="9" spans="2:10" x14ac:dyDescent="0.2">
      <c r="B9" s="174"/>
      <c r="C9" s="174"/>
      <c r="D9" s="174"/>
      <c r="E9" s="174"/>
      <c r="F9" s="174"/>
      <c r="G9" s="174"/>
      <c r="H9" s="174"/>
      <c r="I9" s="174"/>
      <c r="J9" s="174"/>
    </row>
    <row r="10" spans="2:10" x14ac:dyDescent="0.2">
      <c r="B10" s="174"/>
      <c r="C10" s="174"/>
      <c r="D10" s="174"/>
      <c r="E10" s="174"/>
      <c r="F10" s="174"/>
      <c r="G10" s="174"/>
      <c r="H10" s="174"/>
      <c r="I10" s="174"/>
      <c r="J10" s="174"/>
    </row>
    <row r="20" spans="2:10" x14ac:dyDescent="0.2">
      <c r="B20" s="75" t="s">
        <v>2185</v>
      </c>
    </row>
    <row r="22" spans="2:10" x14ac:dyDescent="0.2">
      <c r="B22" s="169" t="s">
        <v>565</v>
      </c>
      <c r="C22" s="170"/>
      <c r="D22" s="171"/>
      <c r="E22" s="171"/>
      <c r="F22" s="171"/>
      <c r="G22" s="169" t="s">
        <v>566</v>
      </c>
      <c r="H22" s="170"/>
      <c r="I22" s="170"/>
      <c r="J22" s="171"/>
    </row>
    <row r="23" spans="2:10" x14ac:dyDescent="0.2">
      <c r="B23" s="177" t="s">
        <v>567</v>
      </c>
      <c r="C23" s="178"/>
      <c r="D23" s="171"/>
      <c r="E23" s="171"/>
      <c r="F23" s="171"/>
      <c r="G23" s="172" t="s">
        <v>2186</v>
      </c>
      <c r="H23" s="160"/>
      <c r="I23" s="160"/>
      <c r="J23" s="171"/>
    </row>
    <row r="24" spans="2:10" x14ac:dyDescent="0.2">
      <c r="B24" s="179" t="s">
        <v>568</v>
      </c>
      <c r="C24" s="180"/>
      <c r="D24" s="171"/>
      <c r="E24" s="171"/>
      <c r="F24" s="171"/>
      <c r="G24" s="175" t="s">
        <v>2187</v>
      </c>
      <c r="H24" s="176"/>
      <c r="I24" s="176"/>
      <c r="J24" s="171"/>
    </row>
    <row r="25" spans="2:10" x14ac:dyDescent="0.2">
      <c r="B25" s="177" t="s">
        <v>2189</v>
      </c>
      <c r="C25" s="178"/>
      <c r="D25" s="178"/>
      <c r="E25" s="178"/>
      <c r="F25" s="181"/>
      <c r="G25" s="172" t="s">
        <v>2188</v>
      </c>
      <c r="H25" s="160"/>
      <c r="I25" s="160"/>
      <c r="J25" s="160"/>
    </row>
    <row r="26" spans="2:10" x14ac:dyDescent="0.2">
      <c r="B26" s="179" t="s">
        <v>2190</v>
      </c>
      <c r="C26" s="180"/>
      <c r="D26" s="171"/>
      <c r="E26" s="171"/>
      <c r="F26" s="171"/>
      <c r="G26" s="175" t="s">
        <v>2191</v>
      </c>
      <c r="H26" s="176"/>
      <c r="I26" s="176"/>
      <c r="J26" s="171"/>
    </row>
  </sheetData>
  <sheetProtection algorithmName="SHA-512" hashValue="MYcUPCyHkLquNRT4U3xOfea6Y2hjTfEK6gyHW4yEfqyL9Pcd+GMoLgRRYvLCwNXgjR/0m706O+uZEpSjLSVBGw==" saltValue="pqBWaAB+p3pTn5V7r5Qu5Q=="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B1:Q53"/>
  <sheetViews>
    <sheetView showGridLines="0" showRowColHeaders="0" tabSelected="1" zoomScaleNormal="100" workbookViewId="0">
      <selection activeCell="G10" sqref="G10"/>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39" t="s">
        <v>569</v>
      </c>
      <c r="C4" s="140"/>
      <c r="D4" s="140"/>
      <c r="E4" s="59"/>
      <c r="F4" s="59"/>
      <c r="G4" s="60"/>
      <c r="H4" s="48"/>
      <c r="I4" s="48"/>
      <c r="L4" s="61"/>
      <c r="Q4" s="44"/>
    </row>
    <row r="5" spans="2:17" ht="22.5" x14ac:dyDescent="0.2">
      <c r="B5" s="59"/>
      <c r="C5" s="59"/>
      <c r="D5" s="59"/>
      <c r="E5" s="59"/>
      <c r="F5" s="59"/>
      <c r="G5" s="60"/>
      <c r="H5" s="48"/>
      <c r="I5" s="48"/>
      <c r="L5" s="61"/>
      <c r="Q5" s="44"/>
    </row>
    <row r="6" spans="2:17" ht="22.5" x14ac:dyDescent="0.2">
      <c r="B6" s="62" t="s">
        <v>570</v>
      </c>
      <c r="C6" s="61"/>
      <c r="D6" s="61"/>
      <c r="E6" s="61"/>
      <c r="F6" s="61"/>
      <c r="G6" s="61"/>
      <c r="L6" s="61"/>
      <c r="Q6" s="44"/>
    </row>
    <row r="7" spans="2:17" ht="14.25" customHeight="1" x14ac:dyDescent="0.2">
      <c r="B7" s="141" t="s">
        <v>3</v>
      </c>
      <c r="C7" s="132" t="s">
        <v>2157</v>
      </c>
      <c r="D7" s="131" t="s">
        <v>571</v>
      </c>
      <c r="E7" s="132" t="s">
        <v>572</v>
      </c>
      <c r="F7" s="131" t="s">
        <v>573</v>
      </c>
      <c r="G7" s="132" t="s">
        <v>574</v>
      </c>
      <c r="H7" s="132" t="s">
        <v>575</v>
      </c>
      <c r="I7" s="132" t="s">
        <v>2192</v>
      </c>
      <c r="J7" s="137" t="s">
        <v>576</v>
      </c>
      <c r="K7" s="138"/>
      <c r="L7" s="131" t="s">
        <v>577</v>
      </c>
      <c r="M7" s="131" t="s">
        <v>578</v>
      </c>
      <c r="N7" s="132" t="s">
        <v>579</v>
      </c>
      <c r="O7" s="131" t="s">
        <v>2195</v>
      </c>
      <c r="P7" s="133" t="s">
        <v>581</v>
      </c>
      <c r="Q7" s="131" t="s">
        <v>4</v>
      </c>
    </row>
    <row r="8" spans="2:17" x14ac:dyDescent="0.2">
      <c r="B8" s="138"/>
      <c r="C8" s="136"/>
      <c r="D8" s="132"/>
      <c r="E8" s="136"/>
      <c r="F8" s="132"/>
      <c r="G8" s="136"/>
      <c r="H8" s="136"/>
      <c r="I8" s="136"/>
      <c r="J8" s="64" t="s">
        <v>582</v>
      </c>
      <c r="K8" s="64" t="s">
        <v>583</v>
      </c>
      <c r="L8" s="132"/>
      <c r="M8" s="132"/>
      <c r="N8" s="136"/>
      <c r="O8" s="132"/>
      <c r="P8" s="133"/>
      <c r="Q8" s="132"/>
    </row>
    <row r="9" spans="2:17" ht="15" x14ac:dyDescent="0.2">
      <c r="B9" s="65" t="s">
        <v>584</v>
      </c>
      <c r="C9" s="41" t="s">
        <v>584</v>
      </c>
      <c r="D9" s="66" t="s">
        <v>584</v>
      </c>
      <c r="E9" s="66" t="s">
        <v>584</v>
      </c>
      <c r="F9" s="66" t="s">
        <v>584</v>
      </c>
      <c r="G9" s="66" t="s">
        <v>584</v>
      </c>
      <c r="H9" s="66" t="s">
        <v>584</v>
      </c>
      <c r="I9" s="66" t="s">
        <v>584</v>
      </c>
      <c r="J9" s="134" t="s">
        <v>584</v>
      </c>
      <c r="K9" s="135"/>
      <c r="L9" s="66"/>
      <c r="M9" s="66" t="s">
        <v>584</v>
      </c>
      <c r="N9" s="66" t="s">
        <v>584</v>
      </c>
      <c r="O9" s="66" t="s">
        <v>584</v>
      </c>
      <c r="P9" s="66" t="s">
        <v>584</v>
      </c>
      <c r="Q9" s="66" t="s">
        <v>584</v>
      </c>
    </row>
    <row r="10" spans="2:17" ht="225" x14ac:dyDescent="0.25">
      <c r="B10" s="122" t="s">
        <v>2199</v>
      </c>
      <c r="C10" s="123" t="s">
        <v>2200</v>
      </c>
      <c r="D10" s="124" t="s">
        <v>2201</v>
      </c>
      <c r="E10" s="124" t="s">
        <v>2202</v>
      </c>
      <c r="F10" s="125">
        <v>1</v>
      </c>
      <c r="G10" s="124" t="s">
        <v>2209</v>
      </c>
      <c r="H10" s="124" t="s">
        <v>2210</v>
      </c>
      <c r="I10" s="124" t="s">
        <v>2211</v>
      </c>
      <c r="J10" s="126">
        <v>46023</v>
      </c>
      <c r="K10" s="126">
        <v>46752</v>
      </c>
      <c r="L10" s="127" t="s">
        <v>6</v>
      </c>
      <c r="M10" s="124" t="s">
        <v>2212</v>
      </c>
      <c r="N10" s="124" t="s">
        <v>2203</v>
      </c>
      <c r="O10" s="124" t="s">
        <v>2224</v>
      </c>
      <c r="P10" s="124" t="s">
        <v>2232</v>
      </c>
      <c r="Q10" s="124" t="s">
        <v>2204</v>
      </c>
    </row>
    <row r="11" spans="2:17" ht="150" x14ac:dyDescent="0.25">
      <c r="B11" s="122" t="s">
        <v>2206</v>
      </c>
      <c r="C11" s="122" t="s">
        <v>2205</v>
      </c>
      <c r="D11" s="124" t="s">
        <v>2207</v>
      </c>
      <c r="E11" s="121" t="s">
        <v>2208</v>
      </c>
      <c r="F11" s="125">
        <v>2</v>
      </c>
      <c r="G11" s="124" t="s">
        <v>2213</v>
      </c>
      <c r="H11" s="124" t="s">
        <v>2214</v>
      </c>
      <c r="I11" s="124" t="s">
        <v>2215</v>
      </c>
      <c r="J11" s="126">
        <v>46023</v>
      </c>
      <c r="K11" s="126">
        <v>46752</v>
      </c>
      <c r="L11" s="128">
        <v>1</v>
      </c>
      <c r="M11" s="124" t="s">
        <v>2216</v>
      </c>
      <c r="N11" s="124" t="s">
        <v>2217</v>
      </c>
      <c r="O11" s="124" t="s">
        <v>2225</v>
      </c>
      <c r="P11" s="124" t="s">
        <v>2233</v>
      </c>
      <c r="Q11" s="124" t="s">
        <v>2218</v>
      </c>
    </row>
    <row r="12" spans="2:17" ht="195" x14ac:dyDescent="0.25">
      <c r="B12" s="124" t="s">
        <v>2219</v>
      </c>
      <c r="C12" s="122" t="s">
        <v>2226</v>
      </c>
      <c r="D12" s="124" t="s">
        <v>2220</v>
      </c>
      <c r="E12" s="121" t="s">
        <v>2227</v>
      </c>
      <c r="F12" s="125">
        <v>3</v>
      </c>
      <c r="G12" s="124" t="s">
        <v>2228</v>
      </c>
      <c r="H12" s="124" t="s">
        <v>2221</v>
      </c>
      <c r="I12" s="124" t="s">
        <v>2221</v>
      </c>
      <c r="J12" s="126">
        <v>46023</v>
      </c>
      <c r="K12" s="126">
        <v>46752</v>
      </c>
      <c r="L12" s="128">
        <v>2</v>
      </c>
      <c r="M12" s="124" t="s">
        <v>2222</v>
      </c>
      <c r="N12" s="124" t="s">
        <v>2230</v>
      </c>
      <c r="O12" s="124" t="s">
        <v>2229</v>
      </c>
      <c r="P12" s="129" t="s">
        <v>2231</v>
      </c>
      <c r="Q12" s="124" t="s">
        <v>2223</v>
      </c>
    </row>
    <row r="13" spans="2:17" ht="15" x14ac:dyDescent="0.2">
      <c r="B13" s="67"/>
      <c r="C13" s="68"/>
      <c r="D13" s="68"/>
      <c r="E13" s="120"/>
      <c r="F13" s="69"/>
      <c r="G13" s="68"/>
      <c r="H13" s="68"/>
      <c r="I13" s="77"/>
      <c r="J13" s="78"/>
      <c r="K13" s="78"/>
      <c r="L13" s="70"/>
      <c r="M13" s="67"/>
      <c r="N13" s="68"/>
      <c r="O13" s="68"/>
      <c r="P13" s="71"/>
      <c r="Q13" s="72"/>
    </row>
    <row r="14" spans="2:17" ht="15" x14ac:dyDescent="0.2">
      <c r="B14" s="67"/>
      <c r="C14" s="68"/>
      <c r="D14" s="68"/>
      <c r="E14" s="120"/>
      <c r="F14" s="69"/>
      <c r="G14" s="68"/>
      <c r="H14" s="68"/>
      <c r="I14" s="77"/>
      <c r="J14" s="78"/>
      <c r="K14" s="78"/>
      <c r="L14" s="70"/>
      <c r="M14" s="67"/>
      <c r="N14" s="68"/>
      <c r="O14" s="68"/>
      <c r="P14" s="71"/>
      <c r="Q14" s="72"/>
    </row>
    <row r="15" spans="2:17" ht="15" x14ac:dyDescent="0.2">
      <c r="B15" s="67"/>
      <c r="C15" s="68"/>
      <c r="D15" s="68"/>
      <c r="E15" s="120"/>
      <c r="F15" s="69"/>
      <c r="G15" s="68"/>
      <c r="H15" s="68"/>
      <c r="I15" s="77"/>
      <c r="J15" s="78"/>
      <c r="K15" s="78"/>
      <c r="L15" s="70"/>
      <c r="M15" s="67"/>
      <c r="N15" s="68"/>
      <c r="O15" s="68"/>
      <c r="P15" s="71"/>
      <c r="Q15" s="72"/>
    </row>
    <row r="16" spans="2:17" ht="18" x14ac:dyDescent="0.2">
      <c r="B16" s="67"/>
      <c r="C16" s="68"/>
      <c r="D16" s="68"/>
      <c r="E16" s="119"/>
      <c r="F16" s="69"/>
      <c r="G16" s="68"/>
      <c r="H16" s="68"/>
      <c r="I16" s="77"/>
      <c r="J16" s="78"/>
      <c r="K16" s="78"/>
      <c r="L16" s="70"/>
      <c r="M16" s="67"/>
      <c r="N16" s="68"/>
      <c r="O16" s="68"/>
      <c r="P16" s="71"/>
      <c r="Q16" s="72"/>
    </row>
    <row r="17" spans="2:17" ht="15" x14ac:dyDescent="0.25">
      <c r="B17" s="67"/>
      <c r="C17" s="68"/>
      <c r="D17" s="68"/>
      <c r="E17" s="118"/>
      <c r="F17" s="69"/>
      <c r="G17" s="68"/>
      <c r="H17" s="68"/>
      <c r="I17" s="77"/>
      <c r="J17" s="78"/>
      <c r="K17" s="78"/>
      <c r="L17" s="70"/>
      <c r="M17" s="67"/>
      <c r="N17" s="68"/>
      <c r="O17" s="68"/>
      <c r="P17" s="71"/>
      <c r="Q17" s="72"/>
    </row>
    <row r="18" spans="2:17" ht="15" x14ac:dyDescent="0.25">
      <c r="B18" s="67"/>
      <c r="C18" s="68"/>
      <c r="D18" s="68"/>
      <c r="E18" s="118"/>
      <c r="F18" s="69"/>
      <c r="G18" s="68"/>
      <c r="H18" s="68"/>
      <c r="I18" s="77"/>
      <c r="J18" s="78"/>
      <c r="K18" s="78"/>
      <c r="L18" s="70"/>
      <c r="M18" s="67"/>
      <c r="N18" s="68"/>
      <c r="O18" s="68"/>
      <c r="P18" s="71"/>
      <c r="Q18" s="72"/>
    </row>
    <row r="19" spans="2:17" x14ac:dyDescent="0.2">
      <c r="B19" s="67"/>
      <c r="C19" s="68"/>
      <c r="D19" s="68"/>
      <c r="E19" s="68"/>
      <c r="F19" s="69"/>
      <c r="G19" s="68"/>
      <c r="H19" s="68"/>
      <c r="I19" s="77"/>
      <c r="J19" s="78"/>
      <c r="K19" s="78"/>
      <c r="L19" s="70"/>
      <c r="M19" s="67"/>
      <c r="N19" s="68"/>
      <c r="O19" s="68"/>
      <c r="P19" s="71"/>
      <c r="Q19" s="72"/>
    </row>
    <row r="20" spans="2:17" x14ac:dyDescent="0.2">
      <c r="B20" s="67"/>
      <c r="C20" s="68"/>
      <c r="D20" s="68"/>
      <c r="E20" s="68"/>
      <c r="F20" s="69"/>
      <c r="G20" s="68"/>
      <c r="H20" s="68"/>
      <c r="I20" s="77"/>
      <c r="J20" s="78"/>
      <c r="K20" s="78"/>
      <c r="L20" s="70"/>
      <c r="M20" s="67"/>
      <c r="N20" s="68"/>
      <c r="O20" s="68"/>
      <c r="P20" s="71"/>
      <c r="Q20" s="72"/>
    </row>
    <row r="21" spans="2:17" x14ac:dyDescent="0.2">
      <c r="B21" s="67"/>
      <c r="C21" s="68"/>
      <c r="D21" s="68"/>
      <c r="E21" s="68"/>
      <c r="F21" s="69"/>
      <c r="G21" s="68"/>
      <c r="H21" s="68"/>
      <c r="I21" s="77"/>
      <c r="J21" s="78"/>
      <c r="K21" s="78"/>
      <c r="L21" s="70"/>
      <c r="M21" s="67"/>
      <c r="N21" s="68"/>
      <c r="O21" s="68"/>
      <c r="P21" s="71"/>
      <c r="Q21" s="72"/>
    </row>
    <row r="22" spans="2:17" x14ac:dyDescent="0.2">
      <c r="B22" s="67"/>
      <c r="C22" s="68"/>
      <c r="D22" s="68"/>
      <c r="E22" s="68"/>
      <c r="F22" s="69"/>
      <c r="G22" s="68"/>
      <c r="H22" s="68"/>
      <c r="I22" s="77"/>
      <c r="J22" s="78"/>
      <c r="K22" s="78"/>
      <c r="L22" s="70"/>
      <c r="M22" s="67"/>
      <c r="N22" s="68"/>
      <c r="O22" s="68"/>
      <c r="P22" s="71"/>
      <c r="Q22" s="72"/>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67"/>
      <c r="C30" s="68"/>
      <c r="D30" s="68"/>
      <c r="E30" s="68"/>
      <c r="F30" s="69"/>
      <c r="G30" s="68"/>
      <c r="H30" s="68"/>
      <c r="I30" s="77"/>
      <c r="J30" s="78"/>
      <c r="K30" s="78"/>
      <c r="L30" s="70"/>
      <c r="M30" s="67"/>
      <c r="N30" s="68"/>
      <c r="O30" s="68"/>
      <c r="P30" s="71"/>
      <c r="Q30" s="72"/>
    </row>
    <row r="31" spans="2:17" x14ac:dyDescent="0.2">
      <c r="B31" s="67"/>
      <c r="C31" s="68"/>
      <c r="D31" s="68"/>
      <c r="E31" s="68"/>
      <c r="F31" s="69"/>
      <c r="G31" s="68"/>
      <c r="H31" s="68"/>
      <c r="I31" s="77"/>
      <c r="J31" s="78"/>
      <c r="K31" s="78"/>
      <c r="L31" s="70"/>
      <c r="M31" s="67"/>
      <c r="N31" s="68"/>
      <c r="O31" s="68"/>
      <c r="P31" s="71"/>
      <c r="Q31" s="72"/>
    </row>
    <row r="32" spans="2:17" x14ac:dyDescent="0.2">
      <c r="B32" s="67"/>
      <c r="C32" s="68"/>
      <c r="D32" s="68"/>
      <c r="E32" s="68"/>
      <c r="F32" s="69"/>
      <c r="G32" s="68"/>
      <c r="H32" s="68"/>
      <c r="I32" s="77"/>
      <c r="J32" s="78"/>
      <c r="K32" s="78"/>
      <c r="L32" s="70"/>
      <c r="M32" s="67"/>
      <c r="N32" s="68"/>
      <c r="O32" s="68"/>
      <c r="P32" s="71"/>
      <c r="Q32" s="72"/>
    </row>
    <row r="33" spans="2:17" x14ac:dyDescent="0.2">
      <c r="B33" s="67"/>
      <c r="C33" s="68"/>
      <c r="D33" s="68"/>
      <c r="E33" s="68"/>
      <c r="F33" s="69"/>
      <c r="G33" s="68"/>
      <c r="H33" s="68"/>
      <c r="I33" s="77"/>
      <c r="J33" s="78"/>
      <c r="K33" s="78"/>
      <c r="L33" s="70"/>
      <c r="M33" s="67"/>
      <c r="N33" s="68"/>
      <c r="O33" s="68"/>
      <c r="P33" s="71"/>
      <c r="Q33" s="72"/>
    </row>
    <row r="34" spans="2:17" x14ac:dyDescent="0.2">
      <c r="B34" s="67"/>
      <c r="C34" s="68"/>
      <c r="D34" s="68"/>
      <c r="E34" s="68"/>
      <c r="F34" s="69"/>
      <c r="G34" s="68"/>
      <c r="H34" s="68"/>
      <c r="I34" s="77"/>
      <c r="J34" s="78"/>
      <c r="K34" s="78"/>
      <c r="L34" s="70"/>
      <c r="M34" s="67"/>
      <c r="N34" s="68"/>
      <c r="O34" s="68"/>
      <c r="P34" s="71"/>
      <c r="Q34" s="72"/>
    </row>
    <row r="35" spans="2:17" x14ac:dyDescent="0.2">
      <c r="B35" s="67"/>
      <c r="C35" s="68"/>
      <c r="D35" s="68"/>
      <c r="E35" s="68"/>
      <c r="F35" s="69"/>
      <c r="G35" s="68"/>
      <c r="H35" s="68"/>
      <c r="I35" s="77"/>
      <c r="J35" s="78"/>
      <c r="K35" s="78"/>
      <c r="L35" s="70"/>
      <c r="M35" s="67"/>
      <c r="N35" s="68"/>
      <c r="O35" s="68"/>
      <c r="P35" s="71"/>
      <c r="Q35" s="72"/>
    </row>
    <row r="36" spans="2:17" x14ac:dyDescent="0.2">
      <c r="B36" s="67"/>
      <c r="C36" s="68"/>
      <c r="D36" s="68"/>
      <c r="E36" s="68"/>
      <c r="F36" s="69"/>
      <c r="G36" s="68"/>
      <c r="H36" s="68"/>
      <c r="I36" s="77"/>
      <c r="J36" s="78"/>
      <c r="K36" s="78"/>
      <c r="L36" s="70"/>
      <c r="M36" s="67"/>
      <c r="N36" s="68"/>
      <c r="O36" s="68"/>
      <c r="P36" s="71"/>
      <c r="Q36" s="72"/>
    </row>
    <row r="37" spans="2:17" x14ac:dyDescent="0.2">
      <c r="B37" s="67"/>
      <c r="C37" s="68"/>
      <c r="D37" s="68"/>
      <c r="E37" s="68"/>
      <c r="F37" s="69"/>
      <c r="G37" s="68"/>
      <c r="H37" s="68"/>
      <c r="I37" s="77"/>
      <c r="J37" s="78"/>
      <c r="K37" s="78"/>
      <c r="L37" s="70"/>
      <c r="M37" s="67"/>
      <c r="N37" s="68"/>
      <c r="O37" s="68"/>
      <c r="P37" s="71"/>
      <c r="Q37" s="72"/>
    </row>
    <row r="38" spans="2:17" x14ac:dyDescent="0.2">
      <c r="B38" s="67"/>
      <c r="C38" s="68"/>
      <c r="D38" s="68"/>
      <c r="E38" s="68"/>
      <c r="F38" s="69"/>
      <c r="G38" s="68"/>
      <c r="H38" s="68"/>
      <c r="I38" s="77"/>
      <c r="J38" s="78"/>
      <c r="K38" s="78"/>
      <c r="L38" s="70"/>
      <c r="M38" s="67"/>
      <c r="N38" s="68"/>
      <c r="O38" s="68"/>
      <c r="P38" s="71"/>
      <c r="Q38" s="72"/>
    </row>
    <row r="39" spans="2:17" x14ac:dyDescent="0.2">
      <c r="B39" s="67"/>
      <c r="C39" s="68"/>
      <c r="D39" s="68"/>
      <c r="E39" s="68"/>
      <c r="F39" s="69"/>
      <c r="G39" s="68"/>
      <c r="H39" s="68"/>
      <c r="I39" s="77"/>
      <c r="J39" s="78"/>
      <c r="K39" s="78"/>
      <c r="L39" s="70"/>
      <c r="M39" s="67"/>
      <c r="N39" s="68"/>
      <c r="O39" s="68"/>
      <c r="P39" s="71"/>
      <c r="Q39" s="72"/>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B44" s="73"/>
      <c r="C44" s="73"/>
      <c r="D44" s="73"/>
      <c r="E44" s="73"/>
      <c r="F44" s="73"/>
      <c r="G44" s="73"/>
      <c r="H44" s="73"/>
      <c r="I44" s="73"/>
      <c r="J44" s="73"/>
      <c r="K44" s="73"/>
      <c r="L44" s="73"/>
      <c r="M44" s="73"/>
      <c r="N44" s="73"/>
      <c r="O44" s="73"/>
      <c r="P44" s="73"/>
      <c r="Q44" s="74"/>
    </row>
    <row r="45" spans="2:17" x14ac:dyDescent="0.2">
      <c r="B45" s="73"/>
      <c r="C45" s="73"/>
      <c r="D45" s="73"/>
      <c r="E45" s="73"/>
      <c r="F45" s="73"/>
      <c r="G45" s="73"/>
      <c r="H45" s="73"/>
      <c r="I45" s="73"/>
      <c r="J45" s="73"/>
      <c r="K45" s="73"/>
      <c r="L45" s="73"/>
      <c r="M45" s="73"/>
      <c r="N45" s="73"/>
      <c r="O45" s="73"/>
      <c r="P45" s="73"/>
      <c r="Q45" s="74"/>
    </row>
    <row r="46" spans="2:17" x14ac:dyDescent="0.2">
      <c r="B46" s="73"/>
      <c r="C46" s="73"/>
      <c r="D46" s="73"/>
      <c r="E46" s="73"/>
      <c r="F46" s="73"/>
      <c r="G46" s="73"/>
      <c r="H46" s="73"/>
      <c r="I46" s="73"/>
      <c r="J46" s="73"/>
      <c r="K46" s="73"/>
      <c r="L46" s="73"/>
      <c r="M46" s="73"/>
      <c r="N46" s="73"/>
      <c r="O46" s="73"/>
      <c r="P46" s="73"/>
      <c r="Q46" s="74"/>
    </row>
    <row r="47" spans="2:17" x14ac:dyDescent="0.2">
      <c r="B47" s="73"/>
      <c r="C47" s="73"/>
      <c r="D47" s="73"/>
      <c r="E47" s="73"/>
      <c r="F47" s="73"/>
      <c r="G47" s="73"/>
      <c r="H47" s="73"/>
      <c r="I47" s="73"/>
      <c r="J47" s="73"/>
      <c r="K47" s="73"/>
      <c r="L47" s="73"/>
      <c r="M47" s="73"/>
      <c r="N47" s="73"/>
      <c r="O47" s="73"/>
      <c r="P47" s="73"/>
      <c r="Q47" s="74"/>
    </row>
    <row r="48" spans="2:17" x14ac:dyDescent="0.2">
      <c r="B48" s="73"/>
      <c r="C48" s="73"/>
      <c r="D48" s="73"/>
      <c r="E48" s="73"/>
      <c r="F48" s="73"/>
      <c r="G48" s="73"/>
      <c r="H48" s="73"/>
      <c r="I48" s="73"/>
      <c r="J48" s="73"/>
      <c r="K48" s="73"/>
      <c r="L48" s="73"/>
      <c r="M48" s="73"/>
      <c r="N48" s="73"/>
      <c r="O48" s="73"/>
      <c r="P48" s="73"/>
      <c r="Q48" s="74"/>
    </row>
    <row r="49" spans="2:17" x14ac:dyDescent="0.2">
      <c r="B49" s="73"/>
      <c r="C49" s="73"/>
      <c r="D49" s="73"/>
      <c r="E49" s="73"/>
      <c r="F49" s="73"/>
      <c r="G49" s="73"/>
      <c r="H49" s="73"/>
      <c r="I49" s="73"/>
      <c r="J49" s="73"/>
      <c r="K49" s="73"/>
      <c r="L49" s="73"/>
      <c r="M49" s="73"/>
      <c r="N49" s="73"/>
      <c r="O49" s="73"/>
      <c r="P49" s="73"/>
      <c r="Q49" s="74"/>
    </row>
    <row r="50" spans="2:17" x14ac:dyDescent="0.2">
      <c r="B50" s="73"/>
      <c r="C50" s="73"/>
      <c r="D50" s="73"/>
      <c r="E50" s="73"/>
      <c r="F50" s="73"/>
      <c r="G50" s="73"/>
      <c r="H50" s="73"/>
      <c r="I50" s="73"/>
      <c r="J50" s="73"/>
      <c r="K50" s="73"/>
      <c r="L50" s="73"/>
      <c r="M50" s="73"/>
      <c r="N50" s="73"/>
      <c r="O50" s="73"/>
      <c r="P50" s="73"/>
      <c r="Q50" s="74"/>
    </row>
    <row r="51" spans="2:17" x14ac:dyDescent="0.2">
      <c r="B51" s="73"/>
      <c r="C51" s="73"/>
      <c r="D51" s="73"/>
      <c r="E51" s="73"/>
      <c r="F51" s="73"/>
      <c r="G51" s="73"/>
      <c r="H51" s="73"/>
      <c r="I51" s="73"/>
      <c r="J51" s="73"/>
      <c r="K51" s="73"/>
      <c r="L51" s="73"/>
      <c r="M51" s="73"/>
      <c r="N51" s="73"/>
      <c r="O51" s="73"/>
      <c r="P51" s="73"/>
      <c r="Q51" s="74"/>
    </row>
    <row r="52" spans="2:17" x14ac:dyDescent="0.2">
      <c r="B52" s="73"/>
      <c r="C52" s="73"/>
      <c r="D52" s="73"/>
      <c r="E52" s="73"/>
      <c r="F52" s="73"/>
      <c r="G52" s="73"/>
      <c r="H52" s="73"/>
      <c r="I52" s="73"/>
      <c r="J52" s="73"/>
      <c r="K52" s="73"/>
      <c r="L52" s="73"/>
      <c r="M52" s="73"/>
      <c r="N52" s="73"/>
      <c r="O52" s="73"/>
      <c r="P52" s="73"/>
      <c r="Q52" s="74"/>
    </row>
    <row r="53" spans="2:17" x14ac:dyDescent="0.2">
      <c r="B53" s="73"/>
      <c r="C53" s="73"/>
      <c r="D53" s="73"/>
      <c r="E53" s="73"/>
      <c r="F53" s="73"/>
      <c r="G53" s="73"/>
      <c r="H53" s="73"/>
      <c r="I53" s="73"/>
      <c r="J53" s="73"/>
      <c r="K53" s="73"/>
      <c r="L53" s="73"/>
      <c r="M53" s="73"/>
      <c r="N53" s="73"/>
      <c r="O53" s="73"/>
      <c r="P53" s="73"/>
      <c r="Q53" s="74"/>
    </row>
  </sheetData>
  <sheetProtection formatCells="0"/>
  <mergeCells count="17">
    <mergeCell ref="B4:D4"/>
    <mergeCell ref="B7:B8"/>
    <mergeCell ref="C7:C8"/>
    <mergeCell ref="D7:D8"/>
    <mergeCell ref="E7:E8"/>
    <mergeCell ref="F7:F8"/>
    <mergeCell ref="O7:O8"/>
    <mergeCell ref="P7:P8"/>
    <mergeCell ref="Q7:Q8"/>
    <mergeCell ref="J9:K9"/>
    <mergeCell ref="G7:G8"/>
    <mergeCell ref="H7:H8"/>
    <mergeCell ref="J7:K7"/>
    <mergeCell ref="L7:L8"/>
    <mergeCell ref="M7:M8"/>
    <mergeCell ref="N7:N8"/>
    <mergeCell ref="I7:I8"/>
  </mergeCells>
  <dataValidations xWindow="318" yWindow="442" count="15">
    <dataValidation type="custom" allowBlank="1" showInputMessage="1" showErrorMessage="1" prompt="Si marco otra medida, escríbala" sqref="H13:H39 I13:I39" xr:uid="{00000000-0002-0000-0700-000000000000}">
      <formula1>G13="Otra (escríbala en la siguiente columna)"</formula1>
    </dataValidation>
    <dataValidation allowBlank="1" showInputMessage="1" showErrorMessage="1" prompt="Si seleccionó &quot;otro&quot; en el mecanismo, descríbalo en el campo." sqref="N7:N8" xr:uid="{00000000-0002-0000-0700-000001000000}"/>
    <dataValidation allowBlank="1" showInputMessage="1" showErrorMessage="1" prompt="Enumere los mecanismos para cada medida._x000a_Si requiere varios mecanismos para una misma medida, diligencie varias filas. " sqref="L7:L8" xr:uid="{00000000-0002-0000-0700-000002000000}"/>
    <dataValidation allowBlank="1" showInputMessage="1" showErrorMessage="1" prompt="Si seleccionó &quot;otra&quot; en la medida, descríbala en el campo." sqref="H7:H8 I7" xr:uid="{00000000-0002-0000-0700-000003000000}"/>
    <dataValidation allowBlank="1" showInputMessage="1" showErrorMessage="1" prompt="Enumere la medida a tomar para cada subcausa._x000a_Si la medida se repite para la misma subcausa, por tener varios mecanismos, el número de la medida debe ser el mismo." sqref="F7:F8" xr:uid="{00000000-0002-0000-0700-000004000000}"/>
    <dataValidation allowBlank="1" showInputMessage="1" showErrorMessage="1" prompt="Describa brevemente el sustento del insumo y causa seleccionados." sqref="D7:D8" xr:uid="{00000000-0002-0000-0700-000005000000}"/>
    <dataValidation allowBlank="1" showInputMessage="1" showErrorMessage="1" prompt="Seleccione la causa eKOGUI del listado desplegable" sqref="C7:C8" xr:uid="{00000000-0002-0000-0700-000006000000}"/>
    <dataValidation allowBlank="1" showInputMessage="1" showErrorMessage="1" error="Debe seleccionar una causa del listado de e-kogi" prompt="Describa brevemente el sustento del insumo y causa seleccionados." sqref="D13:D39" xr:uid="{00000000-0002-0000-0700-000007000000}"/>
    <dataValidation allowBlank="1" showInputMessage="1" showErrorMessage="1" prompt="Explicación de la forma como se cumplirá el mecanismo " sqref="O7:O8" xr:uid="{00000000-0002-0000-0700-000008000000}"/>
    <dataValidation allowBlank="1" showInputMessage="1" showErrorMessage="1" prompt="¿Cómo cumplo la medida definida?_x000a_Seleccione el mecanismo de la lista desplegable." sqref="M7:M8" xr:uid="{00000000-0002-0000-0700-000009000000}"/>
    <dataValidation allowBlank="1" showInputMessage="1" showErrorMessage="1" prompt="¿Qué debe hacerse para prevenir la subcausa? _x000a_Seleccione la medida del listado desplegable._x000a_Si requiere más de una medida por subcausa, diligencie varias filas." sqref="G7:G8" xr:uid="{00000000-0002-0000-0700-00000A000000}"/>
    <dataValidation allowBlank="1" showInputMessage="1" showErrorMessage="1" prompt="Texto libre" sqref="E19:E39" xr:uid="{00000000-0002-0000-0700-00000B000000}"/>
    <dataValidation allowBlank="1" showInputMessage="1" showErrorMessage="1" prompt="         Identifique la falencia o falla" sqref="E7:E8" xr:uid="{00000000-0002-0000-0700-00000C000000}"/>
    <dataValidation allowBlank="1" showInputMessage="1" showErrorMessage="1" prompt="Seleccione el insumo del listado desplegable en cada celda" sqref="B7:B8" xr:uid="{00000000-0002-0000-0700-00000D000000}"/>
    <dataValidation type="custom" allowBlank="1" showInputMessage="1" showErrorMessage="1" prompt="Si marco otro mecanismo, escríbalo" sqref="N13:N39" xr:uid="{00000000-0002-0000-0700-00000E000000}">
      <formula1>L13="Otro (escríbala en la siguiente columna)"</formula1>
    </dataValidation>
  </dataValidations>
  <hyperlinks>
    <hyperlink ref="B9" location="INSUMOS!A1" display="Ayuda" xr:uid="{00000000-0004-0000-0700-000000000000}"/>
    <hyperlink ref="D9" location="SUSTENTO!A1" display="Ayuda" xr:uid="{00000000-0004-0000-0700-000001000000}"/>
    <hyperlink ref="E9" location="SUBCAUSA!A1" display="Ayuda" xr:uid="{00000000-0004-0000-0700-000002000000}"/>
    <hyperlink ref="F9" location="N°MEDIDA!A1" display="Ayuda" xr:uid="{00000000-0004-0000-0700-000003000000}"/>
    <hyperlink ref="G9" location="MEDIDA!A1" display="Ayuda" xr:uid="{00000000-0004-0000-0700-000004000000}"/>
    <hyperlink ref="H9" location="'OTRA MEDIDA'!A1" display="Ayuda" xr:uid="{00000000-0004-0000-0700-000005000000}"/>
    <hyperlink ref="M9" location="MECANISMO!A1" display="Ayuda" xr:uid="{00000000-0004-0000-0700-000006000000}"/>
    <hyperlink ref="N9" location="'OTRO MECANISMO'!A1" display="Ayuda" xr:uid="{00000000-0004-0000-0700-000007000000}"/>
    <hyperlink ref="O9" location="'EJECUCIÓN DEL MECANISMO'!A1" display="Ayuda" xr:uid="{00000000-0004-0000-0700-000008000000}"/>
    <hyperlink ref="P9" location="'ÁREA RESPONSABLE'!A1" display="Ayuda" xr:uid="{00000000-0004-0000-0700-000009000000}"/>
    <hyperlink ref="Q9" location="DIVULGACIÓN!A1" display="Ayuda" xr:uid="{00000000-0004-0000-0700-00000A000000}"/>
    <hyperlink ref="I9" location="'EJECUCIÓN DE LA MEDIDA'!A1" display="Ayuda" xr:uid="{00000000-0004-0000-0700-00000B000000}"/>
    <hyperlink ref="C9" location="'CAUSA e-KOGUI'!A1" display="Ayuda" xr:uid="{00000000-0004-0000-0700-00000C000000}"/>
    <hyperlink ref="J9:K9" location="'PERÍODO IMPLEMENTACIÓN'!A1" display="Ayuda" xr:uid="{00000000-0004-0000-0700-00000D000000}"/>
    <hyperlink ref="J9" location="'PERIODO DE IMPLEMENTACIÓN'!A1" display="Ayuda" xr:uid="{00000000-0004-0000-0700-00000E000000}"/>
  </hyperlinks>
  <pageMargins left="0.7" right="0.7" top="0.75" bottom="0.75" header="0.3" footer="0.3"/>
  <pageSetup scale="18" fitToHeight="0" orientation="portrait" r:id="rId1"/>
  <drawing r:id="rId2"/>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00000000-0002-0000-0700-00000F000000}">
          <x14:formula1>
            <xm:f>LISTAS!$J$2:$J$9</xm:f>
          </x14:formula1>
          <xm:sqref>B13:B39</xm:sqref>
        </x14:dataValidation>
        <x14:dataValidation type="list" allowBlank="1" showInputMessage="1" showErrorMessage="1" prompt="¿Como realizará la divulagacion de la PPDA la interior de la entidad? " xr:uid="{00000000-0002-0000-0700-000010000000}">
          <x14:formula1>
            <xm:f>LISTAS!$K$2:$K$7</xm:f>
          </x14:formula1>
          <xm:sqref>Q13:Q39</xm:sqref>
        </x14:dataValidation>
        <x14:dataValidation type="list" showInputMessage="1" showErrorMessage="1" prompt="Seleccione la medida" xr:uid="{00000000-0002-0000-0700-000011000000}">
          <x14:formula1>
            <xm:f>LISTAS!$E$2:$E$8</xm:f>
          </x14:formula1>
          <xm:sqref>G13:G39</xm:sqref>
        </x14:dataValidation>
        <x14:dataValidation type="list" allowBlank="1" showInputMessage="1" showErrorMessage="1" error="Seleccione un número" prompt="Enumere la medida a tomar para cada subcausa." xr:uid="{00000000-0002-0000-0700-000012000000}">
          <x14:formula1>
            <xm:f>LISTAS!$D$2:$D$11</xm:f>
          </x14:formula1>
          <xm:sqref>F10:F39</xm:sqref>
        </x14:dataValidation>
        <x14:dataValidation type="list" allowBlank="1" showInputMessage="1" showErrorMessage="1" error="Debe seleccionar una causa del listado de e-kogi" prompt="Seleccione la causa " xr:uid="{00000000-0002-0000-0700-000013000000}">
          <x14:formula1>
            <xm:f>CAUSAS!$B$3:$B$695</xm:f>
          </x14:formula1>
          <xm:sqref>C13:C39</xm:sqref>
        </x14:dataValidation>
        <x14:dataValidation type="list" allowBlank="1" showInputMessage="1" showErrorMessage="1" error="Seleccione un número" prompt="Enumere los mecanismos a tomar " xr:uid="{00000000-0002-0000-0700-000014000000}">
          <x14:formula1>
            <xm:f>LISTAS!$D$2:$D$11</xm:f>
          </x14:formula1>
          <xm:sqref>L11:L39</xm:sqref>
        </x14:dataValidation>
        <x14:dataValidation type="date" allowBlank="1" showInputMessage="1" showErrorMessage="1" error="El formato para definir la fecha es Día - Mes- Año" prompt="Día / Mes / Año" xr:uid="{00000000-0002-0000-0700-000015000000}">
          <x14:formula1>
            <xm:f>LISTAS!$G$2</xm:f>
          </x14:formula1>
          <x14:formula2>
            <xm:f>LISTAS!$G$3</xm:f>
          </x14:formula2>
          <xm:sqref>J13:K39</xm:sqref>
        </x14:dataValidation>
        <x14:dataValidation type="list" allowBlank="1" showInputMessage="1" showErrorMessage="1" prompt="Seleccione el mecanismo" xr:uid="{00000000-0002-0000-0700-000016000000}">
          <x14:formula1>
            <xm:f>LISTAS!$F$2:$F$8</xm:f>
          </x14:formula1>
          <xm:sqref>L10 M13:M39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53"/>
  <sheetViews>
    <sheetView showGridLines="0" showRowColHeaders="0" zoomScaleNormal="100" workbookViewId="0">
      <selection activeCell="C11" sqref="C10:C11"/>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139" t="s">
        <v>569</v>
      </c>
      <c r="C4" s="140"/>
      <c r="D4" s="140"/>
      <c r="E4" s="59"/>
      <c r="F4" s="59"/>
      <c r="G4" s="60"/>
      <c r="H4" s="48"/>
      <c r="I4" s="48"/>
      <c r="J4" s="61"/>
      <c r="O4" s="44"/>
    </row>
    <row r="5" spans="2:15" ht="22.5" x14ac:dyDescent="0.2">
      <c r="B5" s="59"/>
      <c r="C5" s="59"/>
      <c r="D5" s="59"/>
      <c r="E5" s="59"/>
      <c r="F5" s="59"/>
      <c r="G5" s="60"/>
      <c r="H5" s="48"/>
      <c r="I5" s="48"/>
      <c r="J5" s="61"/>
      <c r="O5" s="44"/>
    </row>
    <row r="6" spans="2:15" ht="22.5" x14ac:dyDescent="0.2">
      <c r="B6" s="62" t="s">
        <v>570</v>
      </c>
      <c r="C6" s="61"/>
      <c r="D6" s="61"/>
      <c r="E6" s="61"/>
      <c r="F6" s="61"/>
      <c r="G6" s="61"/>
      <c r="J6" s="61"/>
      <c r="O6" s="44"/>
    </row>
    <row r="7" spans="2:15" ht="14.25" customHeight="1" x14ac:dyDescent="0.2">
      <c r="B7" s="141" t="s">
        <v>3</v>
      </c>
      <c r="C7" s="132" t="s">
        <v>2157</v>
      </c>
      <c r="D7" s="131" t="s">
        <v>571</v>
      </c>
      <c r="E7" s="132" t="s">
        <v>572</v>
      </c>
      <c r="F7" s="131" t="s">
        <v>573</v>
      </c>
      <c r="G7" s="132" t="s">
        <v>574</v>
      </c>
      <c r="H7" s="132" t="s">
        <v>575</v>
      </c>
      <c r="I7" s="132" t="s">
        <v>2158</v>
      </c>
      <c r="J7" s="131" t="s">
        <v>577</v>
      </c>
      <c r="K7" s="131" t="s">
        <v>578</v>
      </c>
      <c r="L7" s="132" t="s">
        <v>579</v>
      </c>
      <c r="M7" s="131" t="s">
        <v>580</v>
      </c>
      <c r="N7" s="133" t="s">
        <v>581</v>
      </c>
      <c r="O7" s="131" t="s">
        <v>4</v>
      </c>
    </row>
    <row r="8" spans="2:15" x14ac:dyDescent="0.2">
      <c r="B8" s="138"/>
      <c r="C8" s="136"/>
      <c r="D8" s="132"/>
      <c r="E8" s="136"/>
      <c r="F8" s="132"/>
      <c r="G8" s="136"/>
      <c r="H8" s="136"/>
      <c r="I8" s="136"/>
      <c r="J8" s="132"/>
      <c r="K8" s="132"/>
      <c r="L8" s="136"/>
      <c r="M8" s="132"/>
      <c r="N8" s="133"/>
      <c r="O8" s="132"/>
    </row>
    <row r="9" spans="2:15" ht="15" x14ac:dyDescent="0.2">
      <c r="B9" s="65" t="s">
        <v>584</v>
      </c>
      <c r="C9" s="65" t="s">
        <v>584</v>
      </c>
      <c r="D9" s="66" t="s">
        <v>584</v>
      </c>
      <c r="E9" s="66" t="s">
        <v>584</v>
      </c>
      <c r="F9" s="66" t="s">
        <v>584</v>
      </c>
      <c r="G9" s="66" t="s">
        <v>584</v>
      </c>
      <c r="H9" s="66" t="s">
        <v>584</v>
      </c>
      <c r="I9" s="41" t="s">
        <v>584</v>
      </c>
      <c r="J9" s="66"/>
      <c r="K9" s="66" t="s">
        <v>584</v>
      </c>
      <c r="L9" s="66" t="s">
        <v>584</v>
      </c>
      <c r="M9" s="66" t="s">
        <v>584</v>
      </c>
      <c r="N9" s="66" t="s">
        <v>584</v>
      </c>
      <c r="O9" s="66" t="s">
        <v>584</v>
      </c>
    </row>
    <row r="10" spans="2:15" x14ac:dyDescent="0.2">
      <c r="B10" s="67"/>
      <c r="C10" s="68"/>
      <c r="D10" s="68"/>
      <c r="E10" s="68"/>
      <c r="F10" s="69"/>
      <c r="G10" s="68"/>
      <c r="H10" s="68"/>
      <c r="I10" s="77"/>
      <c r="J10" s="70"/>
      <c r="K10" s="67"/>
      <c r="L10" s="68"/>
      <c r="M10" s="68"/>
      <c r="N10" s="71"/>
      <c r="O10" s="72"/>
    </row>
    <row r="11" spans="2:15" x14ac:dyDescent="0.2">
      <c r="B11" s="67"/>
      <c r="C11" s="68"/>
      <c r="D11" s="68"/>
      <c r="E11" s="68"/>
      <c r="F11" s="69"/>
      <c r="G11" s="68"/>
      <c r="H11" s="68"/>
      <c r="I11" s="77"/>
      <c r="J11" s="70"/>
      <c r="K11" s="67"/>
      <c r="L11" s="68"/>
      <c r="M11" s="68"/>
      <c r="N11" s="71"/>
      <c r="O11" s="72"/>
    </row>
    <row r="12" spans="2:15" x14ac:dyDescent="0.2">
      <c r="B12" s="67"/>
      <c r="C12" s="68"/>
      <c r="D12" s="68"/>
      <c r="E12" s="68"/>
      <c r="F12" s="69"/>
      <c r="G12" s="68"/>
      <c r="H12" s="68"/>
      <c r="I12" s="77"/>
      <c r="J12" s="70"/>
      <c r="K12" s="67"/>
      <c r="L12" s="68"/>
      <c r="M12" s="68"/>
      <c r="N12" s="71"/>
      <c r="O12" s="72"/>
    </row>
    <row r="13" spans="2:15" x14ac:dyDescent="0.2">
      <c r="B13" s="67"/>
      <c r="C13" s="68"/>
      <c r="D13" s="68"/>
      <c r="E13" s="68"/>
      <c r="F13" s="69"/>
      <c r="G13" s="68"/>
      <c r="H13" s="68"/>
      <c r="I13" s="77"/>
      <c r="J13" s="70"/>
      <c r="K13" s="67"/>
      <c r="L13" s="68"/>
      <c r="M13" s="68"/>
      <c r="N13" s="71"/>
      <c r="O13" s="72"/>
    </row>
    <row r="14" spans="2:15" x14ac:dyDescent="0.2">
      <c r="B14" s="67"/>
      <c r="C14" s="68"/>
      <c r="D14" s="68"/>
      <c r="E14" s="68"/>
      <c r="F14" s="69"/>
      <c r="G14" s="68"/>
      <c r="H14" s="68"/>
      <c r="I14" s="77"/>
      <c r="J14" s="70"/>
      <c r="K14" s="67"/>
      <c r="L14" s="68"/>
      <c r="M14" s="68"/>
      <c r="N14" s="71"/>
      <c r="O14" s="72"/>
    </row>
    <row r="15" spans="2:15" x14ac:dyDescent="0.2">
      <c r="B15" s="67"/>
      <c r="C15" s="68"/>
      <c r="D15" s="68"/>
      <c r="E15" s="68"/>
      <c r="F15" s="69"/>
      <c r="G15" s="68"/>
      <c r="H15" s="68"/>
      <c r="I15" s="77"/>
      <c r="J15" s="70"/>
      <c r="K15" s="67"/>
      <c r="L15" s="68"/>
      <c r="M15" s="68"/>
      <c r="N15" s="71"/>
      <c r="O15" s="72"/>
    </row>
    <row r="16" spans="2:15" x14ac:dyDescent="0.2">
      <c r="B16" s="67"/>
      <c r="C16" s="68"/>
      <c r="D16" s="68"/>
      <c r="E16" s="68"/>
      <c r="F16" s="69"/>
      <c r="G16" s="68"/>
      <c r="H16" s="68"/>
      <c r="I16" s="77"/>
      <c r="J16" s="70"/>
      <c r="K16" s="67"/>
      <c r="L16" s="68"/>
      <c r="M16" s="68"/>
      <c r="N16" s="71"/>
      <c r="O16" s="72"/>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F7:F8"/>
    <mergeCell ref="B4:D4"/>
    <mergeCell ref="B7:B8"/>
    <mergeCell ref="C7:C8"/>
    <mergeCell ref="D7:D8"/>
    <mergeCell ref="E7:E8"/>
    <mergeCell ref="M7:M8"/>
    <mergeCell ref="N7:N8"/>
    <mergeCell ref="O7:O8"/>
    <mergeCell ref="G7:G8"/>
    <mergeCell ref="H7:H8"/>
    <mergeCell ref="J7:J8"/>
    <mergeCell ref="K7:K8"/>
    <mergeCell ref="L7:L8"/>
    <mergeCell ref="I7:I8"/>
  </mergeCells>
  <dataValidations count="15">
    <dataValidation allowBlank="1" showInputMessage="1" showErrorMessage="1" prompt="Seleccione el insumo del listado desplegable en cada celda" sqref="B7:B8" xr:uid="{00000000-0002-0000-0800-000000000000}"/>
    <dataValidation allowBlank="1" showInputMessage="1" showErrorMessage="1" prompt="         Identifique la falencia o falla" sqref="E7:E8" xr:uid="{00000000-0002-0000-0800-000001000000}"/>
    <dataValidation allowBlank="1" showInputMessage="1" showErrorMessage="1" prompt="Texto libre" sqref="E10:E39" xr:uid="{00000000-0002-0000-0800-000002000000}"/>
    <dataValidation allowBlank="1" showInputMessage="1" showErrorMessage="1" prompt="¿Qué debe hacerse para prevenir la subcausa? _x000a_Seleccione la medida del listado desplegable._x000a_Si requiere más de una medida por subcausa, diligencie varias filas." sqref="G7:G8" xr:uid="{00000000-0002-0000-0800-000003000000}"/>
    <dataValidation allowBlank="1" showInputMessage="1" showErrorMessage="1" prompt="¿Cómo cumplo la medida definida?_x000a_Seleccione el mecanismo de la lista desplegable." sqref="K7:K8" xr:uid="{00000000-0002-0000-0800-000004000000}"/>
    <dataValidation allowBlank="1" showInputMessage="1" showErrorMessage="1" prompt="Explicación de la forma como se cumplirá el mecanismo " sqref="M7:M8" xr:uid="{00000000-0002-0000-0800-000005000000}"/>
    <dataValidation allowBlank="1" showInputMessage="1" showErrorMessage="1" error="Debe seleccionar una causa del listado de e-kogi" prompt="Describa brevemente el sustento del insumo y causa seleccionados." sqref="D10:D39" xr:uid="{00000000-0002-0000-0800-000006000000}"/>
    <dataValidation type="custom" allowBlank="1" showInputMessage="1" showErrorMessage="1" prompt="Si marco otro mecanismo, escríbalo" sqref="L10:L39" xr:uid="{00000000-0002-0000-0800-000007000000}">
      <formula1>K10="Otro (escríbala en la siguiente columna)"</formula1>
    </dataValidation>
    <dataValidation allowBlank="1" showInputMessage="1" showErrorMessage="1" prompt="Seleccione la causa eKOGUI del listado desplegable" sqref="C7:C8" xr:uid="{00000000-0002-0000-0800-000008000000}"/>
    <dataValidation allowBlank="1" showInputMessage="1" showErrorMessage="1" prompt="Describa brevemente el sustento del insumo y causa seleccionados." sqref="D7:D8" xr:uid="{00000000-0002-0000-0800-000009000000}"/>
    <dataValidation allowBlank="1" showInputMessage="1" showErrorMessage="1" prompt="Enumere la medida a tomar para cada subcausa._x000a_Si la medida se repite para la misma subcausa, por tener varios mecanismos, el número de la medida debe ser el mismo." sqref="F7:F8" xr:uid="{00000000-0002-0000-0800-00000A000000}"/>
    <dataValidation allowBlank="1" showInputMessage="1" showErrorMessage="1" prompt="Si seleccionó &quot;otra&quot; en la medida, descríbala en el campo." sqref="H7:H8 I7" xr:uid="{00000000-0002-0000-0800-00000B000000}"/>
    <dataValidation allowBlank="1" showInputMessage="1" showErrorMessage="1" prompt="Enumere los mecanismos para cada medida._x000a_Si requiere varios mecanismos para una misma medida, diligencie varias filas. " sqref="J7:J8" xr:uid="{00000000-0002-0000-0800-00000C000000}"/>
    <dataValidation allowBlank="1" showInputMessage="1" showErrorMessage="1" prompt="Si seleccionó &quot;otro&quot; en el mecanismo, descríbalo en el campo." sqref="L7:L8" xr:uid="{00000000-0002-0000-0800-00000D000000}"/>
    <dataValidation type="custom" allowBlank="1" showInputMessage="1" showErrorMessage="1" prompt="Si marco otra medida, escríbala" sqref="H10:I39" xr:uid="{00000000-0002-0000-0800-00000E000000}">
      <formula1>G10="Otra (escríbala en la siguiente columna)"</formula1>
    </dataValidation>
  </dataValidations>
  <hyperlinks>
    <hyperlink ref="B9" location="INSUMOS!A1" display="Ayuda" xr:uid="{00000000-0004-0000-0800-000000000000}"/>
    <hyperlink ref="C9" location="'CAUSA e-KOGUI'!A1" display="Ayuda" xr:uid="{00000000-0004-0000-0800-000001000000}"/>
    <hyperlink ref="D9" location="SUSTENTO!A1" display="Ayuda" xr:uid="{00000000-0004-0000-0800-000002000000}"/>
    <hyperlink ref="E9" location="SUBCAUSA!A1" display="Ayuda" xr:uid="{00000000-0004-0000-0800-000003000000}"/>
    <hyperlink ref="F9" location="N°MEDIDA!A1" display="Ayuda" xr:uid="{00000000-0004-0000-0800-000004000000}"/>
    <hyperlink ref="G9" location="MEDIDA!A1" display="Ayuda" xr:uid="{00000000-0004-0000-0800-000005000000}"/>
    <hyperlink ref="H9" location="'OTRA MEDIDA'!A1" display="Ayuda" xr:uid="{00000000-0004-0000-0800-000006000000}"/>
    <hyperlink ref="K9" location="MECANISMO!A1" display="Ayuda" xr:uid="{00000000-0004-0000-0800-000007000000}"/>
    <hyperlink ref="L9" location="'OTRO MECANISMO'!A1" display="Ayuda" xr:uid="{00000000-0004-0000-0800-000008000000}"/>
    <hyperlink ref="M9" location="'EJECUCIÓN DEL MECANISMO'!A1" display="Ayuda" xr:uid="{00000000-0004-0000-0800-000009000000}"/>
    <hyperlink ref="N9" location="'ÁREA RESPONSABLE'!A1" display="Ayuda" xr:uid="{00000000-0004-0000-0800-00000A000000}"/>
    <hyperlink ref="O9" location="DIVULGACIÓN!A1" display="Ayuda" xr:uid="{00000000-0004-0000-0800-00000B000000}"/>
    <hyperlink ref="I9" location="'EJECUCIÓN DE LA MEDIDA (2)'!A1" display="Ayuda" xr:uid="{00000000-0004-0000-0800-00000C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00000000-0002-0000-0800-00000F000000}">
          <x14:formula1>
            <xm:f>LISTAS!$D$2:$D$11</xm:f>
          </x14:formula1>
          <xm:sqref>J10:J39</xm:sqref>
        </x14:dataValidation>
        <x14:dataValidation type="list" allowBlank="1" showInputMessage="1" showErrorMessage="1" error="Seleccione un número" prompt="Enumere la medida a tomar para cada subcausa." xr:uid="{00000000-0002-0000-0800-000010000000}">
          <x14:formula1>
            <xm:f>LISTAS!$D$2:$D$11</xm:f>
          </x14:formula1>
          <xm:sqref>F10:F39</xm:sqref>
        </x14:dataValidation>
        <x14:dataValidation type="list" showInputMessage="1" showErrorMessage="1" prompt="Seleccione la medida" xr:uid="{00000000-0002-0000-0800-000011000000}">
          <x14:formula1>
            <xm:f>LISTAS!$E$2:$E$8</xm:f>
          </x14:formula1>
          <xm:sqref>G10:G39</xm:sqref>
        </x14:dataValidation>
        <x14:dataValidation type="list" allowBlank="1" showInputMessage="1" showErrorMessage="1" prompt="Seleccione el mecanismo" xr:uid="{00000000-0002-0000-0800-000012000000}">
          <x14:formula1>
            <xm:f>LISTAS!$F$2:$F$8</xm:f>
          </x14:formula1>
          <xm:sqref>K10:K39</xm:sqref>
        </x14:dataValidation>
        <x14:dataValidation type="list" allowBlank="1" showInputMessage="1" showErrorMessage="1" prompt="¿Como realizará la divulagacion de la PPDA la interior de la entidad? " xr:uid="{00000000-0002-0000-0800-000013000000}">
          <x14:formula1>
            <xm:f>LISTAS!$K$2:$K$7</xm:f>
          </x14:formula1>
          <xm:sqref>O10:O39</xm:sqref>
        </x14:dataValidation>
        <x14:dataValidation type="list" allowBlank="1" showInputMessage="1" showErrorMessage="1" xr:uid="{00000000-0002-0000-0800-00001400000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rden xmlns="40839eeb-5a66-4e6e-aa47-122bf840a467" xsi:nil="true"/>
    <_dlc_DocId xmlns="40839eeb-5a66-4e6e-aa47-122bf840a467">6VQC4QCV76MK-419989265-5</_dlc_DocId>
    <_dlc_DocIdUrl xmlns="40839eeb-5a66-4e6e-aa47-122bf840a467">
      <Url>https://www.defensajuridica.gov.co/servicios-al-ciudadano/politicas_prevencion/_layouts/15/DocIdRedir.aspx?ID=6VQC4QCV76MK-419989265-5</Url>
      <Description>6VQC4QCV76MK-419989265-5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9603B4F2C19964682D33BCFB652E6F2" ma:contentTypeVersion="4" ma:contentTypeDescription="Crear nuevo documento." ma:contentTypeScope="" ma:versionID="b5da6a948f5b30f256e8c40fa43ce683">
  <xsd:schema xmlns:xsd="http://www.w3.org/2001/XMLSchema" xmlns:xs="http://www.w3.org/2001/XMLSchema" xmlns:p="http://schemas.microsoft.com/office/2006/metadata/properties" xmlns:ns1="http://schemas.microsoft.com/sharepoint/v3" xmlns:ns2="40839eeb-5a66-4e6e-aa47-122bf840a467" targetNamespace="http://schemas.microsoft.com/office/2006/metadata/properties" ma:root="true" ma:fieldsID="dec5fca8531c95f20594ad57892da40d" ns1:_="" ns2:_="">
    <xsd:import namespace="http://schemas.microsoft.com/sharepoint/v3"/>
    <xsd:import namespace="40839eeb-5a66-4e6e-aa47-122bf840a467"/>
    <xsd:element name="properties">
      <xsd:complexType>
        <xsd:sequence>
          <xsd:element name="documentManagement">
            <xsd:complexType>
              <xsd:all>
                <xsd:element ref="ns2:Orden" minOccurs="0"/>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839eeb-5a66-4e6e-aa47-122bf840a467" elementFormDefault="qualified">
    <xsd:import namespace="http://schemas.microsoft.com/office/2006/documentManagement/types"/>
    <xsd:import namespace="http://schemas.microsoft.com/office/infopath/2007/PartnerControls"/>
    <xsd:element name="Orden" ma:index="4" nillable="true" ma:displayName="Orden" ma:decimals="0" ma:internalName="Orden">
      <xsd:simpleType>
        <xsd:restriction base="dms:Number">
          <xsd:minInclusive value="1"/>
        </xsd:restriction>
      </xsd:simpleType>
    </xsd:element>
    <xsd:element name="_dlc_DocId" ma:index="5" nillable="true" ma:displayName="Valor de Id. de documento" ma:description="El valor del identificador de documento asignado a este elemento." ma:internalName="_dlc_DocId" ma:readOnly="true">
      <xsd:simpleType>
        <xsd:restriction base="dms:Text"/>
      </xsd:simpleType>
    </xsd:element>
    <xsd:element name="_dlc_DocIdUrl" ma:index="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54AD85-86D4-4181-AFAE-058C149811AA}">
  <ds:schemaRefs>
    <ds:schemaRef ds:uri="http://schemas.microsoft.com/office/infopath/2007/PartnerControls"/>
    <ds:schemaRef ds:uri="http://schemas.microsoft.com/sharepoint/v3"/>
    <ds:schemaRef ds:uri="http://schemas.microsoft.com/office/2006/documentManagement/types"/>
    <ds:schemaRef ds:uri="http://www.w3.org/XML/1998/namespace"/>
    <ds:schemaRef ds:uri="http://schemas.microsoft.com/office/2006/metadata/properties"/>
    <ds:schemaRef ds:uri="http://purl.org/dc/terms/"/>
    <ds:schemaRef ds:uri="40839eeb-5a66-4e6e-aa47-122bf840a467"/>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3.xml><?xml version="1.0" encoding="utf-8"?>
<ds:datastoreItem xmlns:ds="http://schemas.openxmlformats.org/officeDocument/2006/customXml" ds:itemID="{7EE4550D-624D-4DD5-B5DA-69867AFFB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839eeb-5a66-4e6e-aa47-122bf840a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7F654F-0700-45FC-9EB0-7D0D4BC942E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CAUSA</vt:lpstr>
      <vt:lpstr>SUSTENTO</vt:lpstr>
      <vt:lpstr>SUBCAUSA</vt:lpstr>
      <vt:lpstr>N°MEDIDA</vt:lpstr>
      <vt:lpstr>MEDIDA</vt:lpstr>
      <vt:lpstr>OTRA MEDIDA</vt:lpstr>
      <vt:lpstr>EXPLICACIÓN DE LA MEDIDA</vt:lpstr>
      <vt:lpstr>MECANISMO</vt:lpstr>
      <vt:lpstr>OTRO MECANISMO</vt:lpstr>
      <vt:lpstr>EXPLICACIÓN DEL MECANISMO</vt:lpstr>
      <vt:lpstr>PERÍODO IMPLEMENTACIÓN</vt:lpstr>
      <vt:lpstr>ÁREA RESPONSABLE</vt:lpstr>
      <vt:lpstr>DIVULGACIÓN</vt:lpstr>
      <vt:lpstr>INDICADOR DE GESTIÓN</vt:lpstr>
      <vt:lpstr>INDICADOR DE RESULTADO</vt:lpstr>
      <vt:lpstr>INDICADOR DE IMPACTO</vt:lpstr>
      <vt:lpstr>CAUSAS</vt:lpstr>
      <vt:lpstr>CAUSA!ENTIDADES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camilo andres corzo</cp:lastModifiedBy>
  <cp:revision/>
  <cp:lastPrinted>2026-03-17T15:10:12Z</cp:lastPrinted>
  <dcterms:created xsi:type="dcterms:W3CDTF">2019-04-08T20:16:01Z</dcterms:created>
  <dcterms:modified xsi:type="dcterms:W3CDTF">2026-03-19T17:59:53Z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0x01010089603B4F2C19964682D33BCFB652E6F2</vt:lpwstr>
  </property>
  <property fmtid="{D5CDD505-2E9C-101B-9397-08002B2CF9AE}" pid="3" name="_dlc_DocIdItemGuid">
    <vt:lpwstr>026d288d-9696-42bd-8116-fc8a47d40b3d</vt:lpwstr>
  </property>
</Properties>
</file>